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 Kefelj\AppData\Local\Microsoft\Windows\INetCache\Content.Outlook\H84S6HT2\"/>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c r="E341" i="9"/>
  <c r="B341" i="9" s="1"/>
  <c r="H340" i="9"/>
  <c r="G340" i="9"/>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c r="E288" i="9"/>
  <c r="B288" i="9" s="1"/>
  <c r="M287" i="9"/>
  <c r="L287" i="9"/>
  <c r="F287" i="9" s="1"/>
  <c r="B287" i="9" s="1"/>
  <c r="E287" i="9"/>
  <c r="M286" i="9"/>
  <c r="L286" i="9"/>
  <c r="F286" i="9" s="1"/>
  <c r="B286" i="9" s="1"/>
  <c r="E286" i="9"/>
  <c r="M285" i="9"/>
  <c r="F285" i="9" s="1"/>
  <c r="L285" i="9"/>
  <c r="E285" i="9"/>
  <c r="B285" i="9"/>
  <c r="M284" i="9"/>
  <c r="L284" i="9"/>
  <c r="F284" i="9"/>
  <c r="E284" i="9"/>
  <c r="B284" i="9" s="1"/>
  <c r="M283" i="9"/>
  <c r="L283" i="9"/>
  <c r="F283" i="9" s="1"/>
  <c r="B283" i="9" s="1"/>
  <c r="E283" i="9"/>
  <c r="M282" i="9"/>
  <c r="L282" i="9"/>
  <c r="F282" i="9" s="1"/>
  <c r="B282" i="9" s="1"/>
  <c r="E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M250" i="9"/>
  <c r="L250" i="9"/>
  <c r="F250" i="9" s="1"/>
  <c r="B250" i="9" s="1"/>
  <c r="E250" i="9"/>
  <c r="M249" i="9"/>
  <c r="L249" i="9"/>
  <c r="F249" i="9" s="1"/>
  <c r="B249" i="9" s="1"/>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E243" i="9"/>
  <c r="M242" i="9"/>
  <c r="L242" i="9"/>
  <c r="F242" i="9" s="1"/>
  <c r="B242" i="9" s="1"/>
  <c r="E242" i="9"/>
  <c r="M241" i="9"/>
  <c r="L241" i="9"/>
  <c r="F241" i="9" s="1"/>
  <c r="B241" i="9" s="1"/>
  <c r="E241" i="9"/>
  <c r="M240" i="9"/>
  <c r="L240" i="9"/>
  <c r="F240" i="9"/>
  <c r="E240" i="9"/>
  <c r="B240" i="9" s="1"/>
  <c r="M239" i="9"/>
  <c r="L239" i="9"/>
  <c r="E239" i="9"/>
  <c r="M238" i="9"/>
  <c r="L238" i="9"/>
  <c r="E238" i="9"/>
  <c r="M237" i="9"/>
  <c r="L237" i="9"/>
  <c r="E237" i="9"/>
  <c r="M236" i="9"/>
  <c r="L236" i="9"/>
  <c r="E236" i="9"/>
  <c r="M235" i="9"/>
  <c r="L235" i="9"/>
  <c r="F235" i="9" s="1"/>
  <c r="E235" i="9"/>
  <c r="M234" i="9"/>
  <c r="L234" i="9"/>
  <c r="F234" i="9" s="1"/>
  <c r="B234" i="9" s="1"/>
  <c r="E234" i="9"/>
  <c r="M233" i="9"/>
  <c r="L233" i="9"/>
  <c r="F233" i="9" s="1"/>
  <c r="B233" i="9" s="1"/>
  <c r="E233" i="9"/>
  <c r="M232" i="9"/>
  <c r="L232" i="9"/>
  <c r="F232" i="9"/>
  <c r="E232" i="9"/>
  <c r="B232" i="9" s="1"/>
  <c r="M231" i="9"/>
  <c r="L231" i="9"/>
  <c r="F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E73" i="9" s="1"/>
  <c r="B73" i="9" s="1"/>
  <c r="G73" i="9"/>
  <c r="F73" i="9"/>
  <c r="H72" i="9"/>
  <c r="E72" i="9" s="1"/>
  <c r="B72" i="9" s="1"/>
  <c r="G72" i="9"/>
  <c r="F72" i="9"/>
  <c r="H71" i="9"/>
  <c r="G71" i="9"/>
  <c r="E71" i="9" s="1"/>
  <c r="B71" i="9" s="1"/>
  <c r="F71" i="9"/>
  <c r="H70" i="9"/>
  <c r="G70" i="9"/>
  <c r="E70" i="9" s="1"/>
  <c r="B70" i="9" s="1"/>
  <c r="F70" i="9"/>
  <c r="H69" i="9"/>
  <c r="E69" i="9" s="1"/>
  <c r="B69" i="9" s="1"/>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H55" i="9"/>
  <c r="G55" i="9"/>
  <c r="F55" i="9"/>
  <c r="E55" i="9"/>
  <c r="B55" i="9" s="1"/>
  <c r="H54" i="9"/>
  <c r="E54" i="9" s="1"/>
  <c r="B54" i="9" s="1"/>
  <c r="G54" i="9"/>
  <c r="F54" i="9"/>
  <c r="H53" i="9"/>
  <c r="G53" i="9"/>
  <c r="F53" i="9"/>
  <c r="H52" i="9"/>
  <c r="G52" i="9"/>
  <c r="E52" i="9" s="1"/>
  <c r="B52" i="9" s="1"/>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C1669" i="1" s="1"/>
  <c r="D87" i="8"/>
  <c r="D82" i="8"/>
  <c r="D77" i="8"/>
  <c r="D72" i="8"/>
  <c r="D67" i="8"/>
  <c r="D62" i="8"/>
  <c r="D57" i="8"/>
  <c r="D51" i="8" s="1"/>
  <c r="D52" i="8"/>
  <c r="D46" i="8"/>
  <c r="D37" i="8"/>
  <c r="D27" i="8"/>
  <c r="D25" i="8"/>
  <c r="C1602" i="1" s="1"/>
  <c r="G1602" i="1" s="1"/>
  <c r="D18" i="8"/>
  <c r="D8" i="8"/>
  <c r="D6" i="8" s="1"/>
  <c r="E44" i="7"/>
  <c r="D44" i="7"/>
  <c r="E39" i="7"/>
  <c r="E38" i="7" s="1"/>
  <c r="D39" i="7"/>
  <c r="D38" i="7" s="1"/>
  <c r="E30" i="7"/>
  <c r="D30" i="7"/>
  <c r="E23" i="7"/>
  <c r="D23" i="7"/>
  <c r="E22" i="7"/>
  <c r="D22" i="7"/>
  <c r="E14" i="7"/>
  <c r="D14" i="7"/>
  <c r="E7" i="7"/>
  <c r="E6" i="7" s="1"/>
  <c r="E5" i="7" s="1"/>
  <c r="I33" i="3" s="1"/>
  <c r="D7" i="7"/>
  <c r="D6" i="7" s="1"/>
  <c r="D5" i="7" s="1"/>
  <c r="H33"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1087" i="1" s="1"/>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D536" i="4"/>
  <c r="F536"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7" i="4"/>
  <c r="E427" i="4"/>
  <c r="D427" i="4"/>
  <c r="D648" i="4" s="1"/>
  <c r="E426" i="4"/>
  <c r="D421" i="1" s="1"/>
  <c r="G421" i="1" s="1"/>
  <c r="D426" i="4"/>
  <c r="F421" i="4"/>
  <c r="F420" i="4"/>
  <c r="F419" i="4"/>
  <c r="F416" i="4"/>
  <c r="F415" i="4"/>
  <c r="F414" i="4"/>
  <c r="F413" i="4"/>
  <c r="E412" i="4"/>
  <c r="D412" i="4"/>
  <c r="F412" i="4" s="1"/>
  <c r="F411" i="4"/>
  <c r="E410" i="4"/>
  <c r="D410" i="4"/>
  <c r="F410" i="4" s="1"/>
  <c r="F409" i="4"/>
  <c r="F408" i="4"/>
  <c r="F407" i="4"/>
  <c r="E407" i="4"/>
  <c r="D407" i="4"/>
  <c r="D406" i="4" s="1"/>
  <c r="E406" i="4"/>
  <c r="F405" i="4"/>
  <c r="F404" i="4"/>
  <c r="F403" i="4"/>
  <c r="F402"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D230" i="4" s="1"/>
  <c r="F230" i="4" s="1"/>
  <c r="E230" i="4"/>
  <c r="F229" i="4"/>
  <c r="F228" i="4"/>
  <c r="F227" i="4"/>
  <c r="F226" i="4"/>
  <c r="E225" i="4"/>
  <c r="D225" i="4"/>
  <c r="F225" i="4" s="1"/>
  <c r="F224" i="4"/>
  <c r="F223" i="4"/>
  <c r="E222" i="4"/>
  <c r="D222" i="4"/>
  <c r="F222" i="4" s="1"/>
  <c r="E221" i="4"/>
  <c r="D221" i="4"/>
  <c r="F221" i="4" s="1"/>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D164" i="4" s="1"/>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F129" i="4" s="1"/>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F73" i="4"/>
  <c r="F72" i="4"/>
  <c r="F71" i="4"/>
  <c r="E71" i="4"/>
  <c r="D71" i="4"/>
  <c r="F70" i="4"/>
  <c r="F69" i="4"/>
  <c r="E68" i="4"/>
  <c r="E49" i="4" s="1"/>
  <c r="D45"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41" i="3"/>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H1683" i="1" s="1"/>
  <c r="C1682" i="1"/>
  <c r="H1682" i="1" s="1"/>
  <c r="C1681" i="1"/>
  <c r="G1681" i="1" s="1"/>
  <c r="C1680" i="1"/>
  <c r="G1680" i="1" s="1"/>
  <c r="C1679" i="1"/>
  <c r="H1679" i="1" s="1"/>
  <c r="H1678" i="1"/>
  <c r="G1678" i="1"/>
  <c r="C1678" i="1"/>
  <c r="H1677" i="1"/>
  <c r="G1677" i="1"/>
  <c r="C1677" i="1"/>
  <c r="C1676" i="1"/>
  <c r="G1676" i="1" s="1"/>
  <c r="C1675" i="1"/>
  <c r="H1675" i="1" s="1"/>
  <c r="H1674" i="1"/>
  <c r="G1674" i="1"/>
  <c r="C1674" i="1"/>
  <c r="H1673" i="1"/>
  <c r="G1673" i="1"/>
  <c r="C1673" i="1"/>
  <c r="C1672" i="1"/>
  <c r="G1672" i="1" s="1"/>
  <c r="C1671" i="1"/>
  <c r="H1671" i="1" s="1"/>
  <c r="C1670" i="1"/>
  <c r="H1670" i="1" s="1"/>
  <c r="C1668" i="1"/>
  <c r="G1668" i="1" s="1"/>
  <c r="C1667" i="1"/>
  <c r="H1667" i="1" s="1"/>
  <c r="H1666" i="1"/>
  <c r="G1666" i="1"/>
  <c r="C1666" i="1"/>
  <c r="H1665" i="1"/>
  <c r="G1665" i="1"/>
  <c r="C1665" i="1"/>
  <c r="C1664" i="1"/>
  <c r="G1664" i="1" s="1"/>
  <c r="C1663" i="1"/>
  <c r="H1663" i="1" s="1"/>
  <c r="H1662" i="1"/>
  <c r="G1662" i="1"/>
  <c r="C1662" i="1"/>
  <c r="H1661" i="1"/>
  <c r="G1661" i="1"/>
  <c r="C1661" i="1"/>
  <c r="C1660" i="1"/>
  <c r="G1660" i="1" s="1"/>
  <c r="C1659" i="1"/>
  <c r="H1659" i="1" s="1"/>
  <c r="H1658" i="1"/>
  <c r="G1658" i="1"/>
  <c r="C1658" i="1"/>
  <c r="H1657" i="1"/>
  <c r="G1657" i="1"/>
  <c r="C1657" i="1"/>
  <c r="C1656" i="1"/>
  <c r="G1656" i="1" s="1"/>
  <c r="C1655" i="1"/>
  <c r="H1655" i="1" s="1"/>
  <c r="H1654" i="1"/>
  <c r="C1654" i="1"/>
  <c r="G1654" i="1" s="1"/>
  <c r="H1653" i="1"/>
  <c r="G1653" i="1"/>
  <c r="C1653" i="1"/>
  <c r="C1652" i="1"/>
  <c r="G1652" i="1" s="1"/>
  <c r="C1651" i="1"/>
  <c r="H1651" i="1" s="1"/>
  <c r="H1650" i="1"/>
  <c r="C1650" i="1"/>
  <c r="G1650" i="1" s="1"/>
  <c r="H1649" i="1"/>
  <c r="G1649" i="1"/>
  <c r="C1649" i="1"/>
  <c r="C1648" i="1"/>
  <c r="G1648" i="1" s="1"/>
  <c r="C1647" i="1"/>
  <c r="H1647" i="1" s="1"/>
  <c r="H1646" i="1"/>
  <c r="C1646" i="1"/>
  <c r="G1646" i="1" s="1"/>
  <c r="H1645" i="1"/>
  <c r="G1645" i="1"/>
  <c r="C1645" i="1"/>
  <c r="C1644" i="1"/>
  <c r="G1644" i="1" s="1"/>
  <c r="C1643" i="1"/>
  <c r="H1643" i="1" s="1"/>
  <c r="H1642" i="1"/>
  <c r="C1642" i="1"/>
  <c r="G1642" i="1" s="1"/>
  <c r="H1641" i="1"/>
  <c r="G1641" i="1"/>
  <c r="C1641" i="1"/>
  <c r="C1640" i="1"/>
  <c r="G1640" i="1" s="1"/>
  <c r="C1639" i="1"/>
  <c r="H1639" i="1" s="1"/>
  <c r="C1638" i="1"/>
  <c r="G1638" i="1" s="1"/>
  <c r="H1637" i="1"/>
  <c r="G1637" i="1"/>
  <c r="C1637" i="1"/>
  <c r="C1636" i="1"/>
  <c r="G1636" i="1" s="1"/>
  <c r="C1635" i="1"/>
  <c r="H1635" i="1" s="1"/>
  <c r="H1634" i="1"/>
  <c r="C1634" i="1"/>
  <c r="G1634" i="1" s="1"/>
  <c r="H1633" i="1"/>
  <c r="G1633" i="1"/>
  <c r="C1633" i="1"/>
  <c r="C1632" i="1"/>
  <c r="G1632" i="1" s="1"/>
  <c r="C1631" i="1"/>
  <c r="H1631" i="1" s="1"/>
  <c r="H1630" i="1"/>
  <c r="C1630" i="1"/>
  <c r="G1630" i="1" s="1"/>
  <c r="H1629" i="1"/>
  <c r="G1629" i="1"/>
  <c r="C1629" i="1"/>
  <c r="C1628" i="1"/>
  <c r="G1628" i="1" s="1"/>
  <c r="C1627" i="1"/>
  <c r="H1627" i="1" s="1"/>
  <c r="H1626" i="1"/>
  <c r="C1626" i="1"/>
  <c r="G1626" i="1" s="1"/>
  <c r="H1625" i="1"/>
  <c r="G1625" i="1"/>
  <c r="C1625" i="1"/>
  <c r="C1624" i="1"/>
  <c r="G1624" i="1" s="1"/>
  <c r="C1623" i="1"/>
  <c r="H1623" i="1" s="1"/>
  <c r="C1620" i="1"/>
  <c r="G1620" i="1" s="1"/>
  <c r="C1619" i="1"/>
  <c r="H1619" i="1" s="1"/>
  <c r="H1618" i="1"/>
  <c r="C1618" i="1"/>
  <c r="G1618" i="1" s="1"/>
  <c r="H1617" i="1"/>
  <c r="G1617" i="1"/>
  <c r="C1617" i="1"/>
  <c r="C1616" i="1"/>
  <c r="G1616" i="1" s="1"/>
  <c r="C1615" i="1"/>
  <c r="H1615" i="1" s="1"/>
  <c r="H1614" i="1"/>
  <c r="C1614" i="1"/>
  <c r="G1614" i="1" s="1"/>
  <c r="H1613" i="1"/>
  <c r="C1613" i="1"/>
  <c r="G1613" i="1" s="1"/>
  <c r="C1612" i="1"/>
  <c r="G1612" i="1" s="1"/>
  <c r="C1611" i="1"/>
  <c r="H1611" i="1" s="1"/>
  <c r="C1610" i="1"/>
  <c r="G1610" i="1" s="1"/>
  <c r="H1609" i="1"/>
  <c r="G1609" i="1"/>
  <c r="C1609" i="1"/>
  <c r="C1608" i="1"/>
  <c r="G1608" i="1" s="1"/>
  <c r="C1607" i="1"/>
  <c r="H1607" i="1" s="1"/>
  <c r="H1606" i="1"/>
  <c r="C1606" i="1"/>
  <c r="G1606" i="1" s="1"/>
  <c r="C1605" i="1"/>
  <c r="H1605" i="1" s="1"/>
  <c r="C1604" i="1"/>
  <c r="G1604" i="1" s="1"/>
  <c r="C1603" i="1"/>
  <c r="H1603" i="1" s="1"/>
  <c r="C1601" i="1"/>
  <c r="H1601" i="1" s="1"/>
  <c r="C1600" i="1"/>
  <c r="G1600" i="1" s="1"/>
  <c r="C1599" i="1"/>
  <c r="H1599" i="1" s="1"/>
  <c r="H1598" i="1"/>
  <c r="G1598" i="1"/>
  <c r="C1598" i="1"/>
  <c r="H1597" i="1"/>
  <c r="G1597" i="1"/>
  <c r="C1597" i="1"/>
  <c r="C1596" i="1"/>
  <c r="G1596" i="1" s="1"/>
  <c r="C1595" i="1"/>
  <c r="H1595" i="1" s="1"/>
  <c r="C1594" i="1"/>
  <c r="H1594" i="1" s="1"/>
  <c r="H1593" i="1"/>
  <c r="G1593" i="1"/>
  <c r="C1593" i="1"/>
  <c r="C1592" i="1"/>
  <c r="G1592" i="1" s="1"/>
  <c r="C1591" i="1"/>
  <c r="H1591" i="1" s="1"/>
  <c r="H1590" i="1"/>
  <c r="C1590" i="1"/>
  <c r="G1590" i="1" s="1"/>
  <c r="H1589" i="1"/>
  <c r="G1589" i="1"/>
  <c r="C1589" i="1"/>
  <c r="C1588" i="1"/>
  <c r="G1588" i="1" s="1"/>
  <c r="C1587" i="1"/>
  <c r="H1587" i="1" s="1"/>
  <c r="C1586" i="1"/>
  <c r="G1586" i="1" s="1"/>
  <c r="C1585" i="1"/>
  <c r="G1585" i="1" s="1"/>
  <c r="C1584" i="1"/>
  <c r="G1584" i="1" s="1"/>
  <c r="H1582" i="1"/>
  <c r="G1582" i="1"/>
  <c r="C1582" i="1"/>
  <c r="D1581" i="1"/>
  <c r="C1581" i="1"/>
  <c r="J1581" i="1" s="1"/>
  <c r="H1580" i="1"/>
  <c r="G1580" i="1"/>
  <c r="I1580" i="1" s="1"/>
  <c r="D1580" i="1"/>
  <c r="C1580" i="1"/>
  <c r="J1580" i="1" s="1"/>
  <c r="D1579" i="1"/>
  <c r="C1579" i="1"/>
  <c r="J1579" i="1" s="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J1570" i="1" s="1"/>
  <c r="H1569" i="1"/>
  <c r="G1569" i="1"/>
  <c r="I1569" i="1" s="1"/>
  <c r="D1569" i="1"/>
  <c r="C1569" i="1"/>
  <c r="J1569" i="1" s="1"/>
  <c r="D1568" i="1"/>
  <c r="C1568" i="1"/>
  <c r="J1568" i="1" s="1"/>
  <c r="H1567" i="1"/>
  <c r="G1567" i="1"/>
  <c r="I1567" i="1" s="1"/>
  <c r="D1567" i="1"/>
  <c r="C1567" i="1"/>
  <c r="J1567" i="1" s="1"/>
  <c r="D1566" i="1"/>
  <c r="C1566" i="1"/>
  <c r="J1566" i="1" s="1"/>
  <c r="H1565" i="1"/>
  <c r="G1565" i="1"/>
  <c r="I1565" i="1" s="1"/>
  <c r="D1565" i="1"/>
  <c r="C1565" i="1"/>
  <c r="J1565" i="1" s="1"/>
  <c r="D1564" i="1"/>
  <c r="C1564" i="1"/>
  <c r="J1564" i="1" s="1"/>
  <c r="D1563" i="1"/>
  <c r="C1563" i="1"/>
  <c r="H1563" i="1" s="1"/>
  <c r="H1562" i="1"/>
  <c r="G1562" i="1"/>
  <c r="I1562" i="1" s="1"/>
  <c r="D1562" i="1"/>
  <c r="C1562" i="1"/>
  <c r="J1562" i="1" s="1"/>
  <c r="D1561" i="1"/>
  <c r="C1561" i="1"/>
  <c r="J1561" i="1" s="1"/>
  <c r="H1560" i="1"/>
  <c r="G1560" i="1"/>
  <c r="I1560" i="1" s="1"/>
  <c r="D1560" i="1"/>
  <c r="C1560" i="1"/>
  <c r="J1560" i="1" s="1"/>
  <c r="D1559" i="1"/>
  <c r="C1559" i="1"/>
  <c r="J1559" i="1" s="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J1547" i="1" s="1"/>
  <c r="D1546" i="1"/>
  <c r="G1546" i="1" s="1"/>
  <c r="C1546" i="1"/>
  <c r="H1545" i="1"/>
  <c r="D1545" i="1"/>
  <c r="C1545" i="1"/>
  <c r="G1545" i="1" s="1"/>
  <c r="D1544" i="1"/>
  <c r="G1544" i="1" s="1"/>
  <c r="C1544" i="1"/>
  <c r="H1543" i="1"/>
  <c r="D1543" i="1"/>
  <c r="C1543" i="1"/>
  <c r="G1543" i="1" s="1"/>
  <c r="I1543" i="1" s="1"/>
  <c r="D1542" i="1"/>
  <c r="G1542" i="1" s="1"/>
  <c r="C1542" i="1"/>
  <c r="D1541" i="1"/>
  <c r="C1541" i="1"/>
  <c r="H1541" i="1" s="1"/>
  <c r="D1540" i="1"/>
  <c r="D1539" i="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H1525" i="1"/>
  <c r="D1525" i="1"/>
  <c r="C1525" i="1"/>
  <c r="G1525" i="1" s="1"/>
  <c r="H1524" i="1"/>
  <c r="D1524" i="1"/>
  <c r="C1524" i="1"/>
  <c r="G1524" i="1" s="1"/>
  <c r="D1523" i="1"/>
  <c r="C1523" i="1"/>
  <c r="G1523" i="1" s="1"/>
  <c r="D1522" i="1"/>
  <c r="C1522" i="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D1513" i="1"/>
  <c r="H1513" i="1" s="1"/>
  <c r="C1513" i="1"/>
  <c r="H1512" i="1"/>
  <c r="D1512" i="1"/>
  <c r="C1512" i="1"/>
  <c r="G1512" i="1" s="1"/>
  <c r="D1511" i="1"/>
  <c r="C1511" i="1"/>
  <c r="G1511" i="1" s="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D1485" i="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D1390" i="1"/>
  <c r="C1390" i="1"/>
  <c r="G1390" i="1" s="1"/>
  <c r="D1389" i="1"/>
  <c r="G1389" i="1" s="1"/>
  <c r="C1389" i="1"/>
  <c r="H1388" i="1"/>
  <c r="G1388" i="1"/>
  <c r="D1388" i="1"/>
  <c r="C1388" i="1"/>
  <c r="D1387" i="1"/>
  <c r="G1387" i="1" s="1"/>
  <c r="C1387" i="1"/>
  <c r="D1386" i="1"/>
  <c r="C1386" i="1"/>
  <c r="H1386" i="1" s="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H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D1304" i="1"/>
  <c r="H1304" i="1" s="1"/>
  <c r="C1304" i="1"/>
  <c r="D1303" i="1"/>
  <c r="H1303" i="1" s="1"/>
  <c r="C1303" i="1"/>
  <c r="H1302" i="1"/>
  <c r="D1302" i="1"/>
  <c r="G1302" i="1" s="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D1291" i="1"/>
  <c r="C1291" i="1"/>
  <c r="H1290" i="1"/>
  <c r="G1290" i="1"/>
  <c r="D1290" i="1"/>
  <c r="C1290" i="1"/>
  <c r="H1289" i="1"/>
  <c r="D1289" i="1"/>
  <c r="G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G1265" i="1"/>
  <c r="D1265" i="1"/>
  <c r="H1265" i="1" s="1"/>
  <c r="C1265" i="1"/>
  <c r="C1264" i="1"/>
  <c r="H1263" i="1"/>
  <c r="G1263" i="1"/>
  <c r="D1263" i="1"/>
  <c r="C1263" i="1"/>
  <c r="D1262" i="1"/>
  <c r="H1262" i="1" s="1"/>
  <c r="C1262" i="1"/>
  <c r="D1261" i="1"/>
  <c r="H1261" i="1" s="1"/>
  <c r="C1261"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6" i="1" s="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D1167" i="1"/>
  <c r="H1167" i="1" s="1"/>
  <c r="C1167" i="1"/>
  <c r="D1166" i="1"/>
  <c r="H1166" i="1" s="1"/>
  <c r="C1166" i="1"/>
  <c r="D1165" i="1"/>
  <c r="H1165" i="1" s="1"/>
  <c r="C1165" i="1"/>
  <c r="H1164" i="1"/>
  <c r="G1164" i="1"/>
  <c r="D1164" i="1"/>
  <c r="C1164"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D1067" i="1"/>
  <c r="G1067" i="1" s="1"/>
  <c r="C1067" i="1"/>
  <c r="H1066" i="1"/>
  <c r="G1066" i="1"/>
  <c r="D1066" i="1"/>
  <c r="C1066" i="1"/>
  <c r="H1065" i="1"/>
  <c r="G1065" i="1"/>
  <c r="D1065" i="1"/>
  <c r="C1065" i="1"/>
  <c r="H1064" i="1"/>
  <c r="G1064" i="1"/>
  <c r="D1064" i="1"/>
  <c r="C1064" i="1"/>
  <c r="H1063" i="1"/>
  <c r="G1063" i="1"/>
  <c r="D1063" i="1"/>
  <c r="C1063" i="1"/>
  <c r="H1062" i="1"/>
  <c r="D1062" i="1"/>
  <c r="G1062" i="1" s="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G1041" i="1" s="1"/>
  <c r="C1041" i="1"/>
  <c r="C1040" i="1"/>
  <c r="H1039" i="1"/>
  <c r="D1039" i="1"/>
  <c r="G1039" i="1" s="1"/>
  <c r="C1039" i="1"/>
  <c r="H1038" i="1"/>
  <c r="G1038" i="1"/>
  <c r="D1038" i="1"/>
  <c r="C1038" i="1"/>
  <c r="H1037" i="1"/>
  <c r="G1037" i="1"/>
  <c r="D1037" i="1"/>
  <c r="C1037" i="1"/>
  <c r="H1036" i="1"/>
  <c r="G1036" i="1"/>
  <c r="D1036" i="1"/>
  <c r="C1036" i="1"/>
  <c r="H1035" i="1"/>
  <c r="D1035" i="1"/>
  <c r="G1035" i="1" s="1"/>
  <c r="C1035" i="1"/>
  <c r="D1034" i="1"/>
  <c r="G1034" i="1" s="1"/>
  <c r="C1034" i="1"/>
  <c r="H1033" i="1"/>
  <c r="D1033" i="1"/>
  <c r="G1033" i="1" s="1"/>
  <c r="C1033" i="1"/>
  <c r="H1032" i="1"/>
  <c r="G1032" i="1"/>
  <c r="D1032" i="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G1026" i="1"/>
  <c r="D1026" i="1"/>
  <c r="C1026" i="1"/>
  <c r="H1025" i="1"/>
  <c r="D1025" i="1"/>
  <c r="G1025" i="1" s="1"/>
  <c r="C1025" i="1"/>
  <c r="D1024" i="1"/>
  <c r="G1024" i="1" s="1"/>
  <c r="C1024" i="1"/>
  <c r="H1023" i="1"/>
  <c r="D1023" i="1"/>
  <c r="G1023" i="1" s="1"/>
  <c r="C1023" i="1"/>
  <c r="H1022" i="1"/>
  <c r="G1022" i="1"/>
  <c r="D1022" i="1"/>
  <c r="C1022" i="1"/>
  <c r="H1021" i="1"/>
  <c r="G1021" i="1"/>
  <c r="D1021" i="1"/>
  <c r="C1021" i="1"/>
  <c r="D1020" i="1"/>
  <c r="H1020" i="1" s="1"/>
  <c r="C1020" i="1"/>
  <c r="H1019" i="1"/>
  <c r="G1019" i="1"/>
  <c r="D1019" i="1"/>
  <c r="C1019"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C421" i="1"/>
  <c r="H416" i="1"/>
  <c r="G416" i="1"/>
  <c r="D416" i="1"/>
  <c r="C416" i="1"/>
  <c r="D415" i="1"/>
  <c r="G415" i="1" s="1"/>
  <c r="C415" i="1"/>
  <c r="H414" i="1"/>
  <c r="G414" i="1"/>
  <c r="D414" i="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H300" i="1"/>
  <c r="G300" i="1"/>
  <c r="D300" i="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G268" i="1"/>
  <c r="D268" i="1"/>
  <c r="H268" i="1" s="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G215" i="1"/>
  <c r="D215" i="1"/>
  <c r="H215" i="1" s="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G158" i="1"/>
  <c r="D158" i="1"/>
  <c r="H158" i="1" s="1"/>
  <c r="C158" i="1"/>
  <c r="H157" i="1"/>
  <c r="G157" i="1"/>
  <c r="D157" i="1"/>
  <c r="C157" i="1"/>
  <c r="G156" i="1"/>
  <c r="D156" i="1"/>
  <c r="H156" i="1" s="1"/>
  <c r="C156" i="1"/>
  <c r="H155" i="1"/>
  <c r="G155" i="1"/>
  <c r="D155" i="1"/>
  <c r="C155" i="1"/>
  <c r="G154" i="1"/>
  <c r="D154" i="1"/>
  <c r="H154" i="1" s="1"/>
  <c r="C154" i="1"/>
  <c r="H153" i="1"/>
  <c r="G153" i="1"/>
  <c r="D153" i="1"/>
  <c r="C153" i="1"/>
  <c r="H152" i="1"/>
  <c r="G152" i="1"/>
  <c r="D152" i="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G132" i="1"/>
  <c r="D132" i="1"/>
  <c r="C132" i="1"/>
  <c r="C131" i="1"/>
  <c r="H129" i="1"/>
  <c r="G129" i="1"/>
  <c r="D129" i="1"/>
  <c r="C129" i="1"/>
  <c r="H128" i="1"/>
  <c r="G128" i="1"/>
  <c r="D128" i="1"/>
  <c r="C128" i="1"/>
  <c r="H127" i="1"/>
  <c r="D127" i="1"/>
  <c r="G127" i="1" s="1"/>
  <c r="C127" i="1"/>
  <c r="D126" i="1"/>
  <c r="H126" i="1" s="1"/>
  <c r="C126" i="1"/>
  <c r="D125" i="1"/>
  <c r="H125" i="1" s="1"/>
  <c r="C125"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D72" i="1"/>
  <c r="H72" i="1" s="1"/>
  <c r="C72" i="1"/>
  <c r="D71" i="1"/>
  <c r="H71" i="1" s="1"/>
  <c r="C71" i="1"/>
  <c r="D70" i="1"/>
  <c r="H70" i="1" s="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041" i="1" l="1"/>
  <c r="G1040" i="1"/>
  <c r="H1040" i="1"/>
  <c r="F35" i="5"/>
  <c r="E327" i="9"/>
  <c r="B327" i="9" s="1"/>
  <c r="F426" i="4"/>
  <c r="G636" i="1"/>
  <c r="G1522" i="1"/>
  <c r="G1513" i="1"/>
  <c r="D1510" i="1"/>
  <c r="D1538" i="1"/>
  <c r="C1538" i="1"/>
  <c r="C1540" i="1"/>
  <c r="C1539" i="1"/>
  <c r="G1686" i="1"/>
  <c r="H1681" i="1"/>
  <c r="G1682" i="1"/>
  <c r="G1669" i="1"/>
  <c r="H1669" i="1"/>
  <c r="G1670" i="1"/>
  <c r="H1638" i="1"/>
  <c r="H1610" i="1"/>
  <c r="H1602" i="1"/>
  <c r="G1605" i="1"/>
  <c r="G1601" i="1"/>
  <c r="G1594" i="1"/>
  <c r="H1585" i="1"/>
  <c r="E36" i="9"/>
  <c r="B36" i="9" s="1"/>
  <c r="D44" i="8"/>
  <c r="C1583" i="1"/>
  <c r="H1583" i="1" s="1"/>
  <c r="H1586" i="1"/>
  <c r="E82" i="9"/>
  <c r="B82" i="9" s="1"/>
  <c r="F237" i="9"/>
  <c r="B237" i="9" s="1"/>
  <c r="B296" i="9"/>
  <c r="H1400" i="1"/>
  <c r="G1383" i="1"/>
  <c r="G1374" i="1"/>
  <c r="H415" i="1"/>
  <c r="F401" i="4"/>
  <c r="G388" i="1"/>
  <c r="H388" i="1"/>
  <c r="E373" i="4"/>
  <c r="D368" i="1" s="1"/>
  <c r="H368" i="1" s="1"/>
  <c r="F393" i="4"/>
  <c r="G374" i="1"/>
  <c r="G375" i="1"/>
  <c r="G301" i="1"/>
  <c r="F428" i="4"/>
  <c r="G298" i="1"/>
  <c r="H421" i="1"/>
  <c r="E648" i="4"/>
  <c r="D642" i="1" s="1"/>
  <c r="H642" i="1" s="1"/>
  <c r="G270" i="1"/>
  <c r="G272" i="1"/>
  <c r="F274" i="4"/>
  <c r="E262" i="4"/>
  <c r="D258" i="1" s="1"/>
  <c r="G212" i="1"/>
  <c r="H212" i="1"/>
  <c r="E202" i="4"/>
  <c r="D198" i="1" s="1"/>
  <c r="E56" i="9"/>
  <c r="B56" i="9" s="1"/>
  <c r="F243" i="9"/>
  <c r="D190" i="1"/>
  <c r="E53" i="9"/>
  <c r="B53" i="9" s="1"/>
  <c r="F239" i="9"/>
  <c r="E51" i="9"/>
  <c r="B51" i="9" s="1"/>
  <c r="F238" i="9"/>
  <c r="B238" i="9" s="1"/>
  <c r="G174" i="1"/>
  <c r="H166" i="1"/>
  <c r="E164" i="4"/>
  <c r="D160" i="1" s="1"/>
  <c r="G160" i="1" s="1"/>
  <c r="F165" i="4"/>
  <c r="F160" i="4"/>
  <c r="E48" i="9"/>
  <c r="B48" i="9" s="1"/>
  <c r="D150" i="1"/>
  <c r="G151" i="1"/>
  <c r="D149" i="1"/>
  <c r="F154" i="4"/>
  <c r="D131" i="1"/>
  <c r="F135" i="4"/>
  <c r="G125" i="1"/>
  <c r="G126" i="1"/>
  <c r="G124" i="1"/>
  <c r="G122" i="1"/>
  <c r="G123" i="1"/>
  <c r="G102" i="1"/>
  <c r="G108" i="1"/>
  <c r="G113" i="1"/>
  <c r="F106" i="4"/>
  <c r="F236" i="9"/>
  <c r="G72" i="1"/>
  <c r="F74" i="4"/>
  <c r="E39" i="9"/>
  <c r="B39" i="9" s="1"/>
  <c r="G70" i="1"/>
  <c r="G71" i="1"/>
  <c r="G66" i="1"/>
  <c r="E35" i="9"/>
  <c r="B35" i="9" s="1"/>
  <c r="H45" i="1"/>
  <c r="G45" i="1"/>
  <c r="E6" i="4"/>
  <c r="D2" i="1" s="1"/>
  <c r="D64" i="1"/>
  <c r="F68" i="4"/>
  <c r="F49" i="4"/>
  <c r="G65" i="1"/>
  <c r="G1262" i="1"/>
  <c r="G1300" i="1"/>
  <c r="H1300" i="1"/>
  <c r="D1301" i="1"/>
  <c r="H1292" i="1"/>
  <c r="H1291" i="1"/>
  <c r="D1281" i="1"/>
  <c r="H1278" i="1"/>
  <c r="F274" i="5"/>
  <c r="G1267" i="1"/>
  <c r="E340" i="9"/>
  <c r="B340" i="9" s="1"/>
  <c r="G1206" i="1"/>
  <c r="E337" i="9"/>
  <c r="B337" i="9" s="1"/>
  <c r="G1184" i="1"/>
  <c r="G1183" i="1"/>
  <c r="D1182" i="1"/>
  <c r="E336" i="9"/>
  <c r="B336" i="9" s="1"/>
  <c r="G1169" i="1"/>
  <c r="G1167" i="1"/>
  <c r="G1166" i="1"/>
  <c r="G1165" i="1"/>
  <c r="G1163" i="1"/>
  <c r="G1155" i="1"/>
  <c r="G1161" i="1"/>
  <c r="G1087" i="1"/>
  <c r="H1087" i="1"/>
  <c r="F82" i="5"/>
  <c r="G1045" i="1"/>
  <c r="H1057" i="1"/>
  <c r="H1034" i="1"/>
  <c r="H1024" i="1"/>
  <c r="G1018" i="1"/>
  <c r="G1020" i="1"/>
  <c r="E7" i="5"/>
  <c r="G1304" i="1"/>
  <c r="E314" i="9"/>
  <c r="B314" i="9" s="1"/>
  <c r="G1303" i="1"/>
  <c r="G1306" i="1"/>
  <c r="G1305" i="1"/>
  <c r="E307" i="9"/>
  <c r="B307" i="9" s="1"/>
  <c r="H1389" i="1"/>
  <c r="H1387" i="1"/>
  <c r="D422" i="1"/>
  <c r="E647" i="4"/>
  <c r="D641" i="1" s="1"/>
  <c r="E255" i="5"/>
  <c r="D1259" i="1" s="1"/>
  <c r="D1260" i="1"/>
  <c r="H1260" i="1" s="1"/>
  <c r="G1261" i="1"/>
  <c r="D1264" i="1"/>
  <c r="G1266" i="1"/>
  <c r="F260" i="5"/>
  <c r="G1340" i="1"/>
  <c r="G1400" i="1"/>
  <c r="G1386" i="1"/>
  <c r="H1385" i="1"/>
  <c r="G1385" i="1"/>
  <c r="H1384" i="1"/>
  <c r="G1384" i="1"/>
  <c r="E312" i="9"/>
  <c r="E31" i="9"/>
  <c r="B31" i="9" s="1"/>
  <c r="E37" i="9"/>
  <c r="B37" i="9" s="1"/>
  <c r="E311" i="9"/>
  <c r="B311" i="9" s="1"/>
  <c r="E324" i="9"/>
  <c r="B324" i="9" s="1"/>
  <c r="E329" i="9"/>
  <c r="B329" i="9" s="1"/>
  <c r="G1292" i="1"/>
  <c r="G1278" i="1"/>
  <c r="G1291" i="1"/>
  <c r="C1182" i="1"/>
  <c r="B236" i="9"/>
  <c r="E320" i="9"/>
  <c r="B320" i="9" s="1"/>
  <c r="E322" i="9"/>
  <c r="B322" i="9" s="1"/>
  <c r="E326" i="9"/>
  <c r="B326" i="9" s="1"/>
  <c r="H1474" i="1"/>
  <c r="H1478" i="1"/>
  <c r="H1482" i="1"/>
  <c r="H1486" i="1"/>
  <c r="H1490" i="1"/>
  <c r="H1494" i="1"/>
  <c r="H1498" i="1"/>
  <c r="H1502" i="1"/>
  <c r="H1506" i="1"/>
  <c r="H1514" i="1"/>
  <c r="H1518" i="1"/>
  <c r="H1522" i="1"/>
  <c r="H1526" i="1"/>
  <c r="H1530" i="1"/>
  <c r="H1534" i="1"/>
  <c r="J1542" i="1"/>
  <c r="H1544" i="1"/>
  <c r="I1544" i="1" s="1"/>
  <c r="J1546" i="1"/>
  <c r="J1549" i="1"/>
  <c r="H1549" i="1"/>
  <c r="G1549" i="1"/>
  <c r="I1549" i="1" s="1"/>
  <c r="H1555" i="1"/>
  <c r="G1555" i="1"/>
  <c r="J1557" i="1"/>
  <c r="H1557" i="1"/>
  <c r="G1557" i="1"/>
  <c r="F7" i="4"/>
  <c r="G1541" i="1"/>
  <c r="I1541" i="1" s="1"/>
  <c r="J1541" i="1"/>
  <c r="H1542" i="1"/>
  <c r="I1542" i="1" s="1"/>
  <c r="J1544" i="1"/>
  <c r="H1546" i="1"/>
  <c r="J1553" i="1"/>
  <c r="H1553" i="1"/>
  <c r="G1553" i="1"/>
  <c r="I1553" i="1" s="1"/>
  <c r="H1475" i="1"/>
  <c r="H1479" i="1"/>
  <c r="H1483" i="1"/>
  <c r="H1487" i="1"/>
  <c r="H1491" i="1"/>
  <c r="H1495" i="1"/>
  <c r="H1499" i="1"/>
  <c r="H1503" i="1"/>
  <c r="H1507" i="1"/>
  <c r="H1511" i="1"/>
  <c r="H1515" i="1"/>
  <c r="H1519" i="1"/>
  <c r="H1523" i="1"/>
  <c r="H1527" i="1"/>
  <c r="H1531" i="1"/>
  <c r="H1535" i="1"/>
  <c r="H1538" i="1"/>
  <c r="I1545" i="1"/>
  <c r="I1546" i="1"/>
  <c r="J1551" i="1"/>
  <c r="H1551" i="1"/>
  <c r="G1551" i="1"/>
  <c r="H1556" i="1"/>
  <c r="G1556" i="1"/>
  <c r="J1543" i="1"/>
  <c r="J1545" i="1"/>
  <c r="G1559" i="1"/>
  <c r="I1559" i="1" s="1"/>
  <c r="G1561" i="1"/>
  <c r="G1563" i="1"/>
  <c r="G1564" i="1"/>
  <c r="G1566" i="1"/>
  <c r="G1568" i="1"/>
  <c r="G1570" i="1"/>
  <c r="G1574" i="1"/>
  <c r="G1576" i="1"/>
  <c r="G1579" i="1"/>
  <c r="G1581" i="1"/>
  <c r="H1584" i="1"/>
  <c r="G1587" i="1"/>
  <c r="H1588" i="1"/>
  <c r="G1591" i="1"/>
  <c r="H1592" i="1"/>
  <c r="G1595" i="1"/>
  <c r="H1596" i="1"/>
  <c r="G1599" i="1"/>
  <c r="H1600" i="1"/>
  <c r="G1603" i="1"/>
  <c r="H1604" i="1"/>
  <c r="G1607" i="1"/>
  <c r="H1608" i="1"/>
  <c r="G1611" i="1"/>
  <c r="H1612" i="1"/>
  <c r="G1615" i="1"/>
  <c r="H1616" i="1"/>
  <c r="G1619" i="1"/>
  <c r="H1620" i="1"/>
  <c r="G1623" i="1"/>
  <c r="H1624" i="1"/>
  <c r="G1627" i="1"/>
  <c r="H1628" i="1"/>
  <c r="G1631" i="1"/>
  <c r="H1632"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G1683" i="1"/>
  <c r="H1684" i="1"/>
  <c r="D43" i="4"/>
  <c r="G1547" i="1"/>
  <c r="H1559" i="1"/>
  <c r="H1561" i="1"/>
  <c r="H1564" i="1"/>
  <c r="H1566" i="1"/>
  <c r="H1568" i="1"/>
  <c r="H1570" i="1"/>
  <c r="H1574" i="1"/>
  <c r="H1576" i="1"/>
  <c r="H1579" i="1"/>
  <c r="H1581" i="1"/>
  <c r="F309" i="4"/>
  <c r="D308" i="4"/>
  <c r="F262" i="4"/>
  <c r="E308" i="4"/>
  <c r="F406" i="4"/>
  <c r="D360" i="4"/>
  <c r="E430" i="4"/>
  <c r="E69" i="5"/>
  <c r="F431" i="4"/>
  <c r="F231" i="4"/>
  <c r="D491" i="4"/>
  <c r="F523" i="4"/>
  <c r="D597" i="4"/>
  <c r="E156" i="9"/>
  <c r="B156" i="9" s="1"/>
  <c r="D647" i="4"/>
  <c r="F8" i="5"/>
  <c r="D12" i="5"/>
  <c r="D7" i="5" s="1"/>
  <c r="D70" i="5"/>
  <c r="F120" i="5"/>
  <c r="G316" i="9"/>
  <c r="G315" i="9"/>
  <c r="F197" i="5"/>
  <c r="D219" i="5"/>
  <c r="D255" i="5"/>
  <c r="F297" i="5"/>
  <c r="D5" i="6"/>
  <c r="G346" i="9"/>
  <c r="E346" i="9" s="1"/>
  <c r="D45" i="8"/>
  <c r="D134" i="4"/>
  <c r="D202" i="4"/>
  <c r="H316" i="9"/>
  <c r="H315" i="9"/>
  <c r="E141" i="6"/>
  <c r="F115" i="6"/>
  <c r="D114" i="6"/>
  <c r="D125" i="4"/>
  <c r="D153" i="4"/>
  <c r="D273" i="4"/>
  <c r="F314" i="4"/>
  <c r="D535" i="4"/>
  <c r="D571" i="4"/>
  <c r="D629" i="4"/>
  <c r="D88" i="5"/>
  <c r="D177" i="5"/>
  <c r="D203" i="5"/>
  <c r="D89" i="6"/>
  <c r="E88" i="5"/>
  <c r="D1093" i="1" s="1"/>
  <c r="F89" i="5"/>
  <c r="D147" i="5"/>
  <c r="E177" i="5"/>
  <c r="F178" i="5"/>
  <c r="D35"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I10" i="9"/>
  <c r="B231" i="9"/>
  <c r="B235" i="9"/>
  <c r="B239" i="9"/>
  <c r="B243" i="9"/>
  <c r="B251" i="9"/>
  <c r="B255" i="9"/>
  <c r="B259" i="9"/>
  <c r="B263" i="9"/>
  <c r="B267" i="9"/>
  <c r="B312" i="9"/>
  <c r="E305" i="9"/>
  <c r="B305" i="9" s="1"/>
  <c r="B332" i="9"/>
  <c r="F342" i="9"/>
  <c r="F648" i="4" l="1"/>
  <c r="G642" i="1"/>
  <c r="G1538" i="1"/>
  <c r="G1539" i="1"/>
  <c r="H1539" i="1"/>
  <c r="G1540" i="1"/>
  <c r="H1540" i="1"/>
  <c r="G343" i="9"/>
  <c r="E343" i="9" s="1"/>
  <c r="B343" i="9" s="1"/>
  <c r="H19" i="9"/>
  <c r="E19" i="9" s="1"/>
  <c r="B19" i="9" s="1"/>
  <c r="G344" i="9"/>
  <c r="E344" i="9" s="1"/>
  <c r="B344" i="9" s="1"/>
  <c r="K1481" i="9"/>
  <c r="G1583" i="1"/>
  <c r="I39" i="3"/>
  <c r="C1621" i="1"/>
  <c r="B207" i="9"/>
  <c r="F228" i="9"/>
  <c r="B228" i="9" s="1"/>
  <c r="G1260" i="1"/>
  <c r="E360" i="4"/>
  <c r="D355" i="1" s="1"/>
  <c r="G368" i="1"/>
  <c r="F373" i="4"/>
  <c r="H258" i="1"/>
  <c r="G258" i="1"/>
  <c r="G190" i="1"/>
  <c r="H190" i="1"/>
  <c r="H160" i="1"/>
  <c r="F164" i="4"/>
  <c r="E152" i="4"/>
  <c r="E299" i="4" s="1"/>
  <c r="D295" i="1" s="1"/>
  <c r="H150" i="1"/>
  <c r="G150" i="1"/>
  <c r="H131" i="1"/>
  <c r="G131" i="1"/>
  <c r="I17" i="3"/>
  <c r="H64" i="1"/>
  <c r="G64" i="1"/>
  <c r="G1301" i="1"/>
  <c r="H1301" i="1"/>
  <c r="G1281" i="1"/>
  <c r="H1281" i="1"/>
  <c r="E251" i="5"/>
  <c r="I25" i="3" s="1"/>
  <c r="I22" i="3"/>
  <c r="D1012" i="1"/>
  <c r="G422" i="1"/>
  <c r="H422" i="1"/>
  <c r="H1264" i="1"/>
  <c r="G1264" i="1"/>
  <c r="H1182" i="1"/>
  <c r="G1182" i="1"/>
  <c r="F7" i="5"/>
  <c r="D6" i="5"/>
  <c r="H22" i="3"/>
  <c r="C1012" i="1"/>
  <c r="E310" i="9"/>
  <c r="B310" i="9" s="1"/>
  <c r="E345" i="9"/>
  <c r="I10" i="3" s="1"/>
  <c r="B346" i="9"/>
  <c r="F491" i="4"/>
  <c r="C485" i="1"/>
  <c r="I23" i="3"/>
  <c r="D1074" i="1"/>
  <c r="D417" i="4"/>
  <c r="F308" i="4"/>
  <c r="C303" i="1"/>
  <c r="I1576" i="1"/>
  <c r="I1566" i="1"/>
  <c r="F35" i="6"/>
  <c r="H28" i="3"/>
  <c r="C1431" i="1"/>
  <c r="F88" i="5"/>
  <c r="C1093" i="1"/>
  <c r="I31" i="3"/>
  <c r="D1537" i="1"/>
  <c r="F134" i="4"/>
  <c r="C130" i="1"/>
  <c r="G348" i="9"/>
  <c r="E348" i="9" s="1"/>
  <c r="D141" i="6"/>
  <c r="F5" i="6"/>
  <c r="H27" i="3"/>
  <c r="C1401" i="1"/>
  <c r="F70" i="5"/>
  <c r="D69" i="5"/>
  <c r="C1075" i="1"/>
  <c r="E417" i="4"/>
  <c r="D412" i="1" s="1"/>
  <c r="D303" i="1"/>
  <c r="F43" i="4"/>
  <c r="C39" i="1"/>
  <c r="I1574" i="1"/>
  <c r="I1564" i="1"/>
  <c r="I1551" i="1"/>
  <c r="D6" i="4"/>
  <c r="F147" i="5"/>
  <c r="C1152" i="1"/>
  <c r="F177" i="5"/>
  <c r="H24" i="3"/>
  <c r="C1181" i="1"/>
  <c r="F535" i="4"/>
  <c r="C529" i="1"/>
  <c r="F125" i="4"/>
  <c r="C121" i="1"/>
  <c r="F202" i="4"/>
  <c r="C198" i="1"/>
  <c r="G339" i="9"/>
  <c r="E339" i="9" s="1"/>
  <c r="B339" i="9" s="1"/>
  <c r="F219" i="5"/>
  <c r="C1223" i="1"/>
  <c r="F647" i="4"/>
  <c r="C641" i="1"/>
  <c r="D430" i="4"/>
  <c r="F89" i="6"/>
  <c r="C1485" i="1"/>
  <c r="F629" i="4"/>
  <c r="C623" i="1"/>
  <c r="F273" i="4"/>
  <c r="C269" i="1"/>
  <c r="E315" i="9"/>
  <c r="B315" i="9" s="1"/>
  <c r="F12" i="5"/>
  <c r="C1017" i="1"/>
  <c r="F597" i="4"/>
  <c r="C591" i="1"/>
  <c r="E6" i="5"/>
  <c r="E639" i="4"/>
  <c r="D633" i="1" s="1"/>
  <c r="D424" i="1"/>
  <c r="I1581" i="1"/>
  <c r="I1570" i="1"/>
  <c r="E422" i="4"/>
  <c r="E179" i="9"/>
  <c r="B179" i="9" s="1"/>
  <c r="I24" i="3"/>
  <c r="D1181" i="1"/>
  <c r="G338" i="9"/>
  <c r="E338" i="9" s="1"/>
  <c r="B338" i="9" s="1"/>
  <c r="F203" i="5"/>
  <c r="C1207" i="1"/>
  <c r="F571" i="4"/>
  <c r="C565" i="1"/>
  <c r="G24" i="9"/>
  <c r="H24" i="9"/>
  <c r="D152" i="4"/>
  <c r="F153" i="4"/>
  <c r="C149" i="1"/>
  <c r="F114" i="6"/>
  <c r="H30" i="3"/>
  <c r="C1510" i="1"/>
  <c r="I40" i="3"/>
  <c r="C1622" i="1"/>
  <c r="F255" i="5"/>
  <c r="D251" i="5"/>
  <c r="D176" i="5" s="1"/>
  <c r="C1259" i="1"/>
  <c r="E316" i="9"/>
  <c r="B316" i="9" s="1"/>
  <c r="E640" i="4"/>
  <c r="D634" i="1" s="1"/>
  <c r="D418" i="4"/>
  <c r="F360" i="4"/>
  <c r="C355" i="1"/>
  <c r="E418" i="4"/>
  <c r="D413" i="1" s="1"/>
  <c r="I1579" i="1"/>
  <c r="I1568" i="1"/>
  <c r="I1561" i="1"/>
  <c r="I1557" i="1"/>
  <c r="E342" i="9" l="1"/>
  <c r="G1621" i="1"/>
  <c r="H1621" i="1"/>
  <c r="D1255" i="1"/>
  <c r="E301" i="4"/>
  <c r="D297" i="1" s="1"/>
  <c r="D148" i="1"/>
  <c r="I18" i="3"/>
  <c r="E300" i="4"/>
  <c r="D296" i="1" s="1"/>
  <c r="E423" i="4"/>
  <c r="E425" i="4" s="1"/>
  <c r="D420" i="1" s="1"/>
  <c r="E176" i="5"/>
  <c r="D1180" i="1" s="1"/>
  <c r="F176" i="5"/>
  <c r="C1180" i="1"/>
  <c r="D299" i="4"/>
  <c r="F152" i="4"/>
  <c r="H18" i="3"/>
  <c r="C148" i="1"/>
  <c r="E424" i="4"/>
  <c r="D419" i="1" s="1"/>
  <c r="E643" i="4"/>
  <c r="D417" i="1"/>
  <c r="D1011" i="1"/>
  <c r="B348" i="9"/>
  <c r="E347" i="9"/>
  <c r="H355" i="1"/>
  <c r="G355" i="1"/>
  <c r="H1207" i="1"/>
  <c r="G1207" i="1"/>
  <c r="G591" i="1"/>
  <c r="H591" i="1"/>
  <c r="H1223" i="1"/>
  <c r="G1223" i="1"/>
  <c r="D300" i="4"/>
  <c r="D422" i="4"/>
  <c r="F6" i="4"/>
  <c r="H17" i="3"/>
  <c r="C2" i="1"/>
  <c r="H39" i="1"/>
  <c r="G39" i="1"/>
  <c r="H1075" i="1"/>
  <c r="G1075" i="1"/>
  <c r="H130" i="1"/>
  <c r="G130" i="1"/>
  <c r="G1093" i="1"/>
  <c r="H1093" i="1"/>
  <c r="G303" i="1"/>
  <c r="H303" i="1"/>
  <c r="G306" i="9"/>
  <c r="E306" i="9" s="1"/>
  <c r="B306" i="9" s="1"/>
  <c r="G299" i="9"/>
  <c r="F6" i="5"/>
  <c r="C1011" i="1"/>
  <c r="H1259" i="1"/>
  <c r="G1259" i="1"/>
  <c r="G149" i="1"/>
  <c r="H149" i="1"/>
  <c r="E24" i="9"/>
  <c r="G269" i="1"/>
  <c r="H269" i="1"/>
  <c r="G1485" i="1"/>
  <c r="H1485" i="1"/>
  <c r="F430" i="4"/>
  <c r="D639" i="4"/>
  <c r="C424" i="1"/>
  <c r="G121" i="1"/>
  <c r="H121" i="1"/>
  <c r="D640" i="4"/>
  <c r="F69" i="5"/>
  <c r="H23" i="3"/>
  <c r="C1074" i="1"/>
  <c r="G485" i="1"/>
  <c r="H485" i="1"/>
  <c r="G623" i="1"/>
  <c r="H623" i="1"/>
  <c r="G198" i="1"/>
  <c r="H198" i="1"/>
  <c r="G529" i="1"/>
  <c r="H529" i="1"/>
  <c r="H1401" i="1"/>
  <c r="G1401" i="1"/>
  <c r="H1622" i="1"/>
  <c r="G1622" i="1"/>
  <c r="H11" i="3"/>
  <c r="F418" i="4"/>
  <c r="C413" i="1"/>
  <c r="F251" i="5"/>
  <c r="H25" i="3"/>
  <c r="C1255" i="1"/>
  <c r="G1510" i="1"/>
  <c r="H1510" i="1"/>
  <c r="G565" i="1"/>
  <c r="H565" i="1"/>
  <c r="G1017" i="1"/>
  <c r="H1017" i="1"/>
  <c r="G641" i="1"/>
  <c r="H641" i="1"/>
  <c r="H1181" i="1"/>
  <c r="G1181" i="1"/>
  <c r="G1152" i="1"/>
  <c r="H1152" i="1"/>
  <c r="F141" i="6"/>
  <c r="H31" i="3"/>
  <c r="C1537" i="1"/>
  <c r="H1431" i="1"/>
  <c r="G1431" i="1"/>
  <c r="F417" i="4"/>
  <c r="C412" i="1"/>
  <c r="G1012" i="1"/>
  <c r="H1012" i="1"/>
  <c r="H299" i="9" l="1"/>
  <c r="E299" i="9" s="1"/>
  <c r="B299" i="9" s="1"/>
  <c r="H20" i="9"/>
  <c r="D418" i="1"/>
  <c r="E644" i="4"/>
  <c r="D638" i="1" s="1"/>
  <c r="G412" i="1"/>
  <c r="H412" i="1"/>
  <c r="D637" i="1"/>
  <c r="N3" i="9"/>
  <c r="I11" i="3"/>
  <c r="G424" i="1"/>
  <c r="H424" i="1"/>
  <c r="E646" i="4"/>
  <c r="G2" i="1"/>
  <c r="H2" i="1"/>
  <c r="F300" i="4"/>
  <c r="C296" i="1"/>
  <c r="D423" i="4"/>
  <c r="D301" i="4"/>
  <c r="F299" i="4"/>
  <c r="C295" i="1"/>
  <c r="D424" i="4"/>
  <c r="F422" i="4"/>
  <c r="D643" i="4"/>
  <c r="C417" i="1"/>
  <c r="F640" i="4"/>
  <c r="C634" i="1"/>
  <c r="B24" i="9"/>
  <c r="G148" i="1"/>
  <c r="H148" i="1"/>
  <c r="H1180" i="1"/>
  <c r="G1180" i="1"/>
  <c r="G1537" i="1"/>
  <c r="H1537" i="1"/>
  <c r="H1255" i="1"/>
  <c r="G1255" i="1"/>
  <c r="H9" i="3"/>
  <c r="F639" i="4"/>
  <c r="C633" i="1"/>
  <c r="H413" i="1"/>
  <c r="G413" i="1"/>
  <c r="G1074" i="1"/>
  <c r="H1074" i="1"/>
  <c r="H8" i="3"/>
  <c r="G1011" i="1"/>
  <c r="H1011" i="1"/>
  <c r="E645" i="4" l="1"/>
  <c r="E649" i="4" s="1"/>
  <c r="G633" i="1"/>
  <c r="H633" i="1"/>
  <c r="F643" i="4"/>
  <c r="C637" i="1"/>
  <c r="G295" i="1"/>
  <c r="H295" i="1"/>
  <c r="M3" i="9"/>
  <c r="G417" i="1"/>
  <c r="H417" i="1"/>
  <c r="G296" i="1"/>
  <c r="H296" i="1"/>
  <c r="G634" i="1"/>
  <c r="H634" i="1"/>
  <c r="F301" i="4"/>
  <c r="C297" i="1"/>
  <c r="K3" i="9"/>
  <c r="I9" i="3"/>
  <c r="F424" i="4"/>
  <c r="C419" i="1"/>
  <c r="D644" i="4"/>
  <c r="D645" i="4" s="1"/>
  <c r="D425" i="4"/>
  <c r="F423" i="4"/>
  <c r="C418" i="1"/>
  <c r="G20" i="9"/>
  <c r="E20" i="9" s="1"/>
  <c r="B20" i="9" s="1"/>
  <c r="D640" i="1"/>
  <c r="E650" i="4" l="1"/>
  <c r="I20" i="3" s="1"/>
  <c r="D639" i="1"/>
  <c r="F645" i="4"/>
  <c r="C639" i="1"/>
  <c r="G297" i="1"/>
  <c r="H297" i="1"/>
  <c r="G334" i="9"/>
  <c r="H334" i="9"/>
  <c r="I19" i="3"/>
  <c r="D643" i="1"/>
  <c r="H418" i="1"/>
  <c r="G418" i="1"/>
  <c r="G419" i="1"/>
  <c r="H419" i="1"/>
  <c r="D644" i="1"/>
  <c r="F425" i="4"/>
  <c r="C420" i="1"/>
  <c r="D646" i="4"/>
  <c r="F644" i="4"/>
  <c r="C638" i="1"/>
  <c r="H637" i="1"/>
  <c r="G637" i="1"/>
  <c r="E334" i="9" l="1"/>
  <c r="B334" i="9" s="1"/>
  <c r="H639" i="1"/>
  <c r="G639" i="1"/>
  <c r="G638" i="1"/>
  <c r="H638" i="1"/>
  <c r="F646" i="4"/>
  <c r="D650" i="4"/>
  <c r="C640" i="1"/>
  <c r="E298" i="9"/>
  <c r="I8" i="3" s="1"/>
  <c r="H420" i="1"/>
  <c r="G420" i="1"/>
  <c r="D649" i="4"/>
  <c r="F649" i="4" l="1"/>
  <c r="H19" i="3"/>
  <c r="C643" i="1"/>
  <c r="G297" i="9"/>
  <c r="E297" i="9" s="1"/>
  <c r="B297" i="9" s="1"/>
  <c r="G640" i="1"/>
  <c r="H640" i="1"/>
  <c r="H7" i="3"/>
  <c r="F650" i="4"/>
  <c r="H20" i="3"/>
  <c r="C644" i="1"/>
  <c r="G643" i="1" l="1"/>
  <c r="H643" i="1"/>
  <c r="J3" i="9"/>
  <c r="G644" i="1"/>
  <c r="H644" i="1"/>
  <c r="L293" i="9" l="1"/>
  <c r="F293" i="9" s="1"/>
  <c r="H295" i="9"/>
  <c r="G295" i="9"/>
  <c r="H18" i="9"/>
  <c r="G18" i="9"/>
  <c r="I13" i="9"/>
  <c r="J6" i="9"/>
  <c r="I11" i="9"/>
  <c r="H17" i="9"/>
  <c r="K6" i="9"/>
  <c r="J11" i="9"/>
  <c r="I17" i="9"/>
  <c r="H22" i="9"/>
  <c r="J8" i="9"/>
  <c r="G15" i="9"/>
  <c r="G17" i="9"/>
  <c r="I7" i="9"/>
  <c r="K13" i="9"/>
  <c r="J7" i="9"/>
  <c r="I12" i="9"/>
  <c r="I9" i="9"/>
  <c r="H16" i="9"/>
  <c r="J9" i="9"/>
  <c r="H15" i="9"/>
  <c r="K5" i="9"/>
  <c r="J10" i="9"/>
  <c r="M16" i="9"/>
  <c r="G22" i="9"/>
  <c r="E22" i="9" s="1"/>
  <c r="B22" i="9" s="1"/>
  <c r="G16" i="9"/>
  <c r="H21" i="9"/>
  <c r="J12" i="9"/>
  <c r="I6" i="9"/>
  <c r="K12" i="9"/>
  <c r="K8" i="9"/>
  <c r="K9" i="9"/>
  <c r="L15" i="9"/>
  <c r="G21" i="9"/>
  <c r="I8" i="9"/>
  <c r="E8" i="9" s="1"/>
  <c r="B8" i="9" s="1"/>
  <c r="M15" i="9"/>
  <c r="I5" i="9"/>
  <c r="K11" i="9"/>
  <c r="J17" i="9"/>
  <c r="J5" i="9"/>
  <c r="L16" i="9"/>
  <c r="K10" i="9"/>
  <c r="K7" i="9"/>
  <c r="J13" i="9"/>
  <c r="E295" i="9" l="1"/>
  <c r="B295" i="9" s="1"/>
  <c r="F16" i="9"/>
  <c r="E5" i="9"/>
  <c r="B5" i="9" s="1"/>
  <c r="F15" i="9"/>
  <c r="E6" i="9"/>
  <c r="B6" i="9" s="1"/>
  <c r="E21" i="9"/>
  <c r="B21" i="9" s="1"/>
  <c r="E16" i="9"/>
  <c r="E12" i="9"/>
  <c r="B12" i="9" s="1"/>
  <c r="E17" i="9"/>
  <c r="B17" i="9" s="1"/>
  <c r="E11" i="9"/>
  <c r="B11" i="9" s="1"/>
  <c r="E15" i="9"/>
  <c r="E23" i="9"/>
  <c r="I7" i="3" s="1"/>
  <c r="E10" i="9"/>
  <c r="B10" i="9" s="1"/>
  <c r="E13" i="9"/>
  <c r="B13" i="9" s="1"/>
  <c r="E9" i="9"/>
  <c r="B9" i="9" s="1"/>
  <c r="E7" i="9"/>
  <c r="B7" i="9" s="1"/>
  <c r="E18" i="9"/>
  <c r="B18" i="9" s="1"/>
  <c r="B293" i="9"/>
  <c r="F23" i="9"/>
  <c r="F14" i="9" l="1"/>
  <c r="F3" i="9" s="1"/>
  <c r="B16" i="9"/>
  <c r="E4" i="9"/>
  <c r="B15" i="9"/>
  <c r="E14" i="9"/>
  <c r="I13" i="3" s="1"/>
  <c r="E3" i="9" l="1"/>
</calcChain>
</file>

<file path=xl/sharedStrings.xml><?xml version="1.0" encoding="utf-8"?>
<sst xmlns="http://schemas.openxmlformats.org/spreadsheetml/2006/main" count="4733" uniqueCount="3656">
  <si>
    <t>Obveznik:</t>
  </si>
  <si>
    <t>15920 - OSNOVNA ŠKOLA STJEPANA KEFELJE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</si>
  <si>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</si>
  <si>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</si>
  <si>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</si>
  <si>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</si>
  <si>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</si>
  <si>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</si>
  <si>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</si>
  <si>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</si>
  <si>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</si>
  <si>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</si>
  <si>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</si>
  <si>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</si>
  <si>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</si>
  <si>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</si>
  <si>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</si>
  <si>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</si>
  <si>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</si>
  <si>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</si>
  <si>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</si>
  <si>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</si>
  <si>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</si>
  <si>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</si>
  <si>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</si>
  <si>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</si>
  <si>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</si>
  <si>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</si>
  <si>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</si>
  <si>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</si>
  <si>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</si>
  <si>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</si>
  <si>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</si>
  <si>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</si>
  <si>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</si>
  <si>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</si>
  <si>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</si>
  <si>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</si>
  <si>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</si>
  <si>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</si>
  <si>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</si>
  <si>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</si>
  <si>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</si>
  <si>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</si>
  <si>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</si>
  <si>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</si>
  <si>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</si>
  <si>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</si>
  <si>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</si>
  <si>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</si>
  <si>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</si>
  <si>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</si>
  <si>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</si>
  <si>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</si>
  <si>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</si>
  <si>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</si>
  <si>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</si>
  <si>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</si>
  <si>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</si>
  <si>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</si>
  <si>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</si>
  <si>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</si>
  <si>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</si>
  <si>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</si>
  <si>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</si>
  <si>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</si>
  <si>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</si>
  <si>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</si>
  <si>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</si>
  <si>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</si>
  <si>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</si>
  <si>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</si>
  <si>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</si>
  <si>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</si>
  <si>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</si>
  <si>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</si>
  <si>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</si>
  <si>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</si>
  <si>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</si>
  <si>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</si>
  <si>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</si>
  <si>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</si>
  <si>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</si>
  <si>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</si>
  <si>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</si>
  <si>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</si>
  <si>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</si>
  <si>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</si>
  <si>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</si>
  <si>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</si>
  <si>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</si>
  <si>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</si>
  <si>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</si>
  <si>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</si>
  <si>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</si>
  <si>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</si>
  <si>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</si>
  <si>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</si>
  <si>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</si>
  <si>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</si>
  <si>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</si>
  <si>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</si>
  <si>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</si>
  <si>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</si>
  <si>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</si>
  <si>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</si>
  <si>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</si>
  <si>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</si>
  <si>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</si>
  <si>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</si>
  <si>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</si>
  <si>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</si>
  <si>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</si>
  <si>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</si>
  <si>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</si>
  <si>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</si>
  <si>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</si>
  <si>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</si>
  <si>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</si>
  <si>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</si>
  <si>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</si>
  <si>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</si>
  <si>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</si>
  <si>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</si>
  <si>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</si>
  <si>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</si>
  <si>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</si>
  <si>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</si>
  <si>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</si>
  <si>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</si>
  <si>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</si>
  <si>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</si>
  <si>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</si>
  <si>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</si>
  <si>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</si>
  <si>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</si>
  <si>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</si>
  <si>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</si>
  <si>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</si>
  <si>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</si>
  <si>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</si>
  <si>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</si>
  <si>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</si>
  <si>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</si>
  <si>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</si>
  <si>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</si>
  <si>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</si>
  <si>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</si>
  <si>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</si>
  <si>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</si>
  <si>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</si>
  <si>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</si>
  <si>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</si>
  <si>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</si>
  <si>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</si>
  <si>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</si>
  <si>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</si>
  <si>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</si>
  <si>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</si>
  <si>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</si>
  <si>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</si>
  <si>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</si>
  <si>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</si>
  <si>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</si>
  <si>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</si>
  <si>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</si>
  <si>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</si>
  <si>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</si>
  <si>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</si>
  <si>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</si>
  <si>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</si>
  <si>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</si>
  <si>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</si>
  <si>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</si>
  <si>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</si>
  <si>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</si>
  <si>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</si>
  <si>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</si>
  <si>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</si>
  <si>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</si>
  <si>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</si>
  <si>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</si>
  <si>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</si>
  <si>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</si>
  <si>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</si>
  <si>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</si>
  <si>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</si>
  <si>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</si>
  <si>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</si>
  <si>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</si>
  <si>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</si>
  <si>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</si>
  <si>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</si>
  <si>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</si>
  <si>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</si>
  <si>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</si>
  <si>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</si>
  <si>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</si>
  <si>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</si>
  <si>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</si>
  <si>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</si>
  <si>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</si>
  <si>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</si>
  <si>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</si>
  <si>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</si>
  <si>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</si>
  <si>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</si>
  <si>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</si>
  <si>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</si>
  <si>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</si>
  <si>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</si>
  <si>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</si>
  <si>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</si>
  <si>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</si>
  <si>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</si>
  <si>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</si>
  <si>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</si>
  <si>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</si>
  <si>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</si>
  <si>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</si>
  <si>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</si>
  <si>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</si>
  <si>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</si>
  <si>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</si>
  <si>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</si>
  <si>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</si>
  <si>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</si>
  <si>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</si>
  <si>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</si>
  <si>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</si>
  <si>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</si>
  <si>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</si>
  <si>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</si>
  <si>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</si>
  <si>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</si>
  <si>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</si>
  <si>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</si>
  <si>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</si>
  <si>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</si>
  <si>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</si>
  <si>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</si>
  <si>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</si>
  <si>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</si>
  <si>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</si>
  <si>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</si>
  <si>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</si>
  <si>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</si>
  <si>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</si>
  <si>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</si>
  <si>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</si>
  <si>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</si>
  <si>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</si>
  <si>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</si>
  <si>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</si>
  <si>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</si>
  <si>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</si>
  <si>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</si>
  <si>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</si>
  <si>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</si>
  <si>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</si>
  <si>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</si>
  <si>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</si>
  <si>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</si>
  <si>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</si>
  <si>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</si>
  <si>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</si>
  <si>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</si>
  <si>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</si>
  <si>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</si>
  <si>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</si>
  <si>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</si>
  <si>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</si>
  <si>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</si>
  <si>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</si>
  <si>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</si>
  <si>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</si>
  <si>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</si>
  <si>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</si>
  <si>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</si>
  <si>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</si>
  <si>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</si>
  <si>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</si>
  <si>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</si>
  <si>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</si>
  <si>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</si>
  <si>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</si>
  <si>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</si>
  <si>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</si>
  <si>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</si>
  <si>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</si>
  <si>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</si>
  <si>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</si>
  <si>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</si>
  <si>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</si>
  <si>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</si>
  <si>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</si>
  <si>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</si>
  <si>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</si>
  <si>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</si>
  <si>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</si>
  <si>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</si>
  <si>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</si>
  <si>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</si>
  <si>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</si>
  <si>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</si>
  <si>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</si>
  <si>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</si>
  <si>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</si>
  <si>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</si>
  <si>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</si>
  <si>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</si>
  <si>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</si>
  <si>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</si>
  <si>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</si>
  <si>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</si>
  <si>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</si>
  <si>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</si>
  <si>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</si>
  <si>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</si>
  <si>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</si>
  <si>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</si>
  <si>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</si>
  <si>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</si>
  <si>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</si>
  <si>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</si>
  <si>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</si>
  <si>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</si>
  <si>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</si>
  <si>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</si>
  <si>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</si>
  <si>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</si>
  <si>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</si>
  <si>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</si>
  <si>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</si>
  <si>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</si>
  <si>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</si>
  <si>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</si>
  <si>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</si>
  <si>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</si>
  <si>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</si>
  <si>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</si>
  <si>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</si>
  <si>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</si>
  <si>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</si>
  <si>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</si>
  <si>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</si>
  <si>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</si>
  <si>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</si>
  <si>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</si>
  <si>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</si>
  <si>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</si>
  <si>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</si>
  <si>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</si>
  <si>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</si>
  <si>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</si>
  <si>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</si>
  <si>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</si>
  <si>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</si>
  <si>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</si>
  <si>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</si>
  <si>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</si>
  <si>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</si>
  <si>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</si>
  <si>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</si>
  <si>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</si>
  <si>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</si>
  <si>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</si>
  <si>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</si>
  <si>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</si>
  <si>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</si>
  <si>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</si>
  <si>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</si>
  <si>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</si>
  <si>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</si>
  <si>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</si>
  <si>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</si>
  <si>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</si>
  <si>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</si>
  <si>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</si>
  <si>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</si>
  <si>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</si>
  <si>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</si>
  <si>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</si>
  <si>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</si>
  <si>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</si>
  <si>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</si>
  <si>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</si>
  <si>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</si>
  <si>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</si>
  <si>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</si>
  <si>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</si>
  <si>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</si>
  <si>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</si>
  <si>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</si>
  <si>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</si>
  <si>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</si>
  <si>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</si>
  <si>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</si>
  <si>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</si>
  <si>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</si>
  <si>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</si>
  <si>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</si>
  <si>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</si>
  <si>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</si>
  <si>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</si>
  <si>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</si>
  <si>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</si>
  <si>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</si>
  <si>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</si>
  <si>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</si>
  <si>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</si>
  <si>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</si>
  <si>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</si>
  <si>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</si>
  <si>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</si>
  <si>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</si>
  <si>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</si>
  <si>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</si>
  <si>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</si>
  <si>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</si>
  <si>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</si>
  <si>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</si>
  <si>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</si>
  <si>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</si>
  <si>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</si>
  <si>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</si>
  <si>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</si>
  <si>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</si>
  <si>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</si>
  <si>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</si>
  <si>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</si>
  <si>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</si>
  <si>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</si>
  <si>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</si>
  <si>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</si>
  <si>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</si>
  <si>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</si>
  <si>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</si>
  <si>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</si>
  <si>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</si>
  <si>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</si>
  <si>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</si>
  <si>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</si>
  <si>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</si>
  <si>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</si>
  <si>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</si>
  <si>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</si>
  <si>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</si>
  <si>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</si>
  <si>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</si>
  <si>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</si>
  <si>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</si>
  <si>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</si>
  <si>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</si>
  <si>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</si>
  <si>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</si>
  <si>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</si>
  <si>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</si>
  <si>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</si>
  <si>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</si>
  <si>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</si>
  <si>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</si>
  <si>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</si>
  <si>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</si>
  <si>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</si>
  <si>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</si>
  <si>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</si>
  <si>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</si>
  <si>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</si>
  <si>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</si>
  <si>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</si>
  <si>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</si>
  <si>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</si>
  <si>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</si>
  <si>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</si>
  <si>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</si>
  <si>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</si>
  <si>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</si>
  <si>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</si>
  <si>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</si>
  <si>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</si>
  <si>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</si>
  <si>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</si>
  <si>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</si>
  <si>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</si>
  <si>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</si>
  <si>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</si>
  <si>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</si>
  <si>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</si>
  <si>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</si>
  <si>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</si>
  <si>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</si>
  <si>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</si>
  <si>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</si>
  <si>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</si>
  <si>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</si>
  <si>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</si>
  <si>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</si>
  <si>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</si>
  <si>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</si>
  <si>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</si>
  <si>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</si>
  <si>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</si>
  <si>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</si>
  <si>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</si>
  <si>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</si>
  <si>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</si>
  <si>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</si>
  <si>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</si>
  <si>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</si>
  <si>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</si>
  <si>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</si>
  <si>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</si>
  <si>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</si>
  <si>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</si>
  <si>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</si>
  <si>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</si>
  <si>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</si>
  <si>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</si>
  <si>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</si>
  <si>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</si>
  <si>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</si>
  <si>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</si>
  <si>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</si>
  <si>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</si>
  <si>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</si>
  <si>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</si>
  <si>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</si>
  <si>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</si>
  <si>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</si>
  <si>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</si>
  <si>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</si>
  <si>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</si>
  <si>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</si>
  <si>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</si>
  <si>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</si>
  <si>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</si>
  <si>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</si>
  <si>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</si>
  <si>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</si>
  <si>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</si>
  <si>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</si>
  <si>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</si>
  <si>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</si>
  <si>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</si>
  <si>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</si>
  <si>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</si>
  <si>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</si>
  <si>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</si>
  <si>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</si>
  <si>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</si>
  <si>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</si>
  <si>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</si>
  <si>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</si>
  <si>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</si>
  <si>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</si>
  <si>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</si>
  <si>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</si>
  <si>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</si>
  <si>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</si>
  <si>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</si>
  <si>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</si>
  <si>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</si>
  <si>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</si>
  <si>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</si>
  <si>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</si>
  <si>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</si>
  <si>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</si>
  <si>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</si>
  <si>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</si>
  <si>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</si>
  <si>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</si>
  <si>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</si>
  <si>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</si>
  <si>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</si>
  <si>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</si>
  <si>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</si>
  <si>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</si>
  <si>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</si>
  <si>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</si>
  <si>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</si>
  <si>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</si>
  <si>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</si>
  <si>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</si>
  <si>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</si>
  <si>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</si>
  <si>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</si>
  <si>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</si>
  <si>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</si>
  <si>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</si>
  <si>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</si>
  <si>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</si>
  <si>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</si>
  <si>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</si>
  <si>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</si>
  <si>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</si>
  <si>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</si>
  <si>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</si>
  <si>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</si>
  <si>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</si>
  <si>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</si>
  <si>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</si>
  <si>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</si>
  <si>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</si>
  <si>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</si>
  <si>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</si>
  <si>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</si>
  <si>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</si>
  <si>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</si>
  <si>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</si>
  <si>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</si>
  <si>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</si>
  <si>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</si>
  <si>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</si>
  <si>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</si>
  <si>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</si>
  <si>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</si>
  <si>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</si>
  <si>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</si>
  <si>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</si>
  <si>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</si>
  <si>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</si>
  <si>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</si>
  <si>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</si>
  <si>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</si>
  <si>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</si>
  <si>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</si>
  <si>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</si>
  <si>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</si>
  <si>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</si>
  <si>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</si>
  <si>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</si>
  <si>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</si>
  <si>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</si>
  <si>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</si>
  <si>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</si>
  <si>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</si>
  <si>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</si>
  <si>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</si>
  <si>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</si>
  <si>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</si>
  <si>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</si>
  <si>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</si>
  <si>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</si>
  <si>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</si>
  <si>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</si>
  <si>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</si>
  <si>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</si>
  <si>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</si>
  <si>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</si>
  <si>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</si>
  <si>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</si>
  <si>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</si>
  <si>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</si>
  <si>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</si>
  <si>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</si>
  <si>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</si>
  <si>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</si>
  <si>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</si>
  <si>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</si>
  <si>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</si>
  <si>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</si>
  <si>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</si>
  <si>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</si>
  <si>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</si>
  <si>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</si>
  <si>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</si>
  <si>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</si>
  <si>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</si>
  <si>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</si>
  <si>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</si>
  <si>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</si>
  <si>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</si>
  <si>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</si>
  <si>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</si>
  <si>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</si>
  <si>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</si>
  <si>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</si>
  <si>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</si>
  <si>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</si>
  <si>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</si>
  <si>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</si>
  <si>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</si>
  <si>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</si>
  <si>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</si>
  <si>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</si>
  <si>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</si>
  <si>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</si>
  <si>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</si>
  <si>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</si>
  <si>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</si>
  <si>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</si>
  <si>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</si>
  <si>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</si>
  <si>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</si>
  <si>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</si>
  <si>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</si>
  <si>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</si>
  <si>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</si>
  <si>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</si>
  <si>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</si>
  <si>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</si>
  <si>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</si>
  <si>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</si>
  <si>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</si>
  <si>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</si>
  <si>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</si>
  <si>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</si>
  <si>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</si>
  <si>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</si>
  <si>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</si>
  <si>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</si>
  <si>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</si>
  <si>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</si>
  <si>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</si>
  <si>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</si>
  <si>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</si>
  <si>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</si>
  <si>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</si>
  <si>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</si>
  <si>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</si>
  <si>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</si>
  <si>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</si>
  <si>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</si>
  <si>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</si>
  <si>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</si>
  <si>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</si>
  <si>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</si>
  <si>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</si>
  <si>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</si>
  <si>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</si>
  <si>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</si>
  <si>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</si>
  <si>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</si>
  <si>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</si>
  <si>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</si>
  <si>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</si>
  <si>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</si>
  <si>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</si>
  <si>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</si>
  <si>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</si>
  <si>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</si>
  <si>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</si>
  <si>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</si>
  <si>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</si>
  <si>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</si>
  <si>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</si>
  <si>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</si>
  <si>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</si>
  <si>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</si>
  <si>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</si>
  <si>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</si>
  <si>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</si>
  <si>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</si>
  <si>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</si>
  <si>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</si>
  <si>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</si>
  <si>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</si>
  <si>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</si>
  <si>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</si>
  <si>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</si>
  <si>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</si>
  <si>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</si>
  <si>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</si>
  <si>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</si>
  <si>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</si>
  <si>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</si>
  <si>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</si>
  <si>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</si>
  <si>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</si>
  <si>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</si>
  <si>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</si>
  <si>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</si>
  <si>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</si>
  <si>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</si>
  <si>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</si>
  <si>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</si>
  <si>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</si>
  <si>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</si>
  <si>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</si>
  <si>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</si>
  <si>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</si>
  <si>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</si>
  <si>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</si>
  <si>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</si>
  <si>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</si>
  <si>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</si>
  <si>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</si>
  <si>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</si>
  <si>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</si>
  <si>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</si>
  <si>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</si>
  <si>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</si>
  <si>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</si>
  <si>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</si>
  <si>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</si>
  <si>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</si>
  <si>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</si>
  <si>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</si>
  <si>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</si>
  <si>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</si>
  <si>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</si>
  <si>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</si>
  <si>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</si>
  <si>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</si>
  <si>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</si>
  <si>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</si>
  <si>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</si>
  <si>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</si>
  <si>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</si>
  <si>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</si>
  <si>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</si>
  <si>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</si>
  <si>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</si>
  <si>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</si>
  <si>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</si>
  <si>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</si>
  <si>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</si>
  <si>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</si>
  <si>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</si>
  <si>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</si>
  <si>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</si>
  <si>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</si>
  <si>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</si>
  <si>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</si>
  <si>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</si>
  <si>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</si>
  <si>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</si>
  <si>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</si>
  <si>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</si>
  <si>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</si>
  <si>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</si>
  <si>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</si>
  <si>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</si>
  <si>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</si>
  <si>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</si>
  <si>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</si>
  <si>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</si>
  <si>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</si>
  <si>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</si>
  <si>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</si>
  <si>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</si>
  <si>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</si>
  <si>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</si>
  <si>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</si>
  <si>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</si>
  <si>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</si>
  <si>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</si>
  <si>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</si>
  <si>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</si>
  <si>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</si>
  <si>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</si>
  <si>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</si>
  <si>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</si>
  <si>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</si>
  <si>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</si>
  <si>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</si>
  <si>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</si>
  <si>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</si>
  <si>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</si>
  <si>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</si>
  <si>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</si>
  <si>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</si>
  <si>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</si>
  <si>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</si>
  <si>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</si>
  <si>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</si>
  <si>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</si>
  <si>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</si>
  <si>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</si>
  <si>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</si>
  <si>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</si>
  <si>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</si>
  <si>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</si>
  <si>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</si>
  <si>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</si>
  <si>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</si>
  <si>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</si>
  <si>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</si>
  <si>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</si>
  <si>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</si>
  <si>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</si>
  <si>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</si>
  <si>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</si>
  <si>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</si>
  <si>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</si>
  <si>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</si>
  <si>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</si>
  <si>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</si>
  <si>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</si>
  <si>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</si>
  <si>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</si>
  <si>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</si>
  <si>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</si>
  <si>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</si>
  <si>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</si>
  <si>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</si>
  <si>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</si>
  <si>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</si>
  <si>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</si>
  <si>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</si>
  <si>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</si>
  <si>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</si>
  <si>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</si>
  <si>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</si>
  <si>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</si>
  <si>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</si>
  <si>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</si>
  <si>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</si>
  <si>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</si>
  <si>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</si>
  <si>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</si>
  <si>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</si>
  <si>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</si>
  <si>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</si>
  <si>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</si>
  <si>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</si>
  <si>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</si>
  <si>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</si>
  <si>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</si>
  <si>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</si>
  <si>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</si>
  <si>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</si>
  <si>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</si>
  <si>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</si>
  <si>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</si>
  <si>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</si>
  <si>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</si>
  <si>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</si>
  <si>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</si>
  <si>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</si>
  <si>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</si>
  <si>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</si>
  <si>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</si>
  <si>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</si>
  <si>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</si>
  <si>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</si>
  <si>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</si>
  <si>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</si>
  <si>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</si>
  <si>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</si>
  <si>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</si>
  <si>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</si>
  <si>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</si>
  <si>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</si>
  <si>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</si>
  <si>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</si>
  <si>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</si>
  <si>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</si>
  <si>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</si>
  <si>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</si>
  <si>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</si>
  <si>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</si>
  <si>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</si>
  <si>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</si>
  <si>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</si>
  <si>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</si>
  <si>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</si>
  <si>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</si>
  <si>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</si>
  <si>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</si>
  <si>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</si>
  <si>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</si>
  <si>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</si>
  <si>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</si>
  <si>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</si>
  <si>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</si>
  <si>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</si>
  <si>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</si>
  <si>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</si>
  <si>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</si>
  <si>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</si>
  <si>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</si>
  <si>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</si>
  <si>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</si>
  <si>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</si>
  <si>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</si>
  <si>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</si>
  <si>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</si>
  <si>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</si>
  <si>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</si>
  <si>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</si>
  <si>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</si>
  <si>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</si>
  <si>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</si>
  <si>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</si>
  <si>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</si>
  <si>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</si>
  <si>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</si>
  <si>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</si>
  <si>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</si>
  <si>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</si>
  <si>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</si>
  <si>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</si>
  <si>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</si>
  <si>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</si>
  <si>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</si>
  <si>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</si>
  <si>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</si>
  <si>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</si>
  <si>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</si>
  <si>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</si>
  <si>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</si>
  <si>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</si>
  <si>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</si>
  <si>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</si>
  <si>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</si>
  <si>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</si>
  <si>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</si>
  <si>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</si>
  <si>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</si>
  <si>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</si>
  <si>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</si>
  <si>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</si>
  <si>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</si>
  <si>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</si>
  <si>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</si>
  <si>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</si>
  <si>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</si>
  <si>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</si>
  <si>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</si>
  <si>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</si>
  <si>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</si>
  <si>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</si>
  <si>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</si>
  <si>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</si>
  <si>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</si>
  <si>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</si>
  <si>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</si>
  <si>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</si>
  <si>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</si>
  <si>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</si>
  <si>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</si>
  <si>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</si>
  <si>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</si>
  <si>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</si>
  <si>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</si>
  <si>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</si>
  <si>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</si>
  <si>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</si>
  <si>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</si>
  <si>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</si>
  <si>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</si>
  <si>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</si>
  <si>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</si>
  <si>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</si>
  <si>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</si>
  <si>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</si>
  <si>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</si>
  <si>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</si>
  <si>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</si>
  <si>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</si>
  <si>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</si>
  <si>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</si>
  <si>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</si>
  <si>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</si>
  <si>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</si>
  <si>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</si>
  <si>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</si>
  <si>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</si>
  <si>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</si>
  <si>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</si>
  <si>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</si>
  <si>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</si>
  <si>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</si>
  <si>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</si>
  <si>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</si>
  <si>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</si>
  <si>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</si>
  <si>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</si>
  <si>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</si>
  <si>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</si>
  <si>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</si>
  <si>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</si>
  <si>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</si>
  <si>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</si>
  <si>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</si>
  <si>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</si>
  <si>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</si>
  <si>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</si>
  <si>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</si>
  <si>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</si>
  <si>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</si>
  <si>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</si>
  <si>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</si>
  <si>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</si>
  <si>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</si>
  <si>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</si>
  <si>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</si>
  <si>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</si>
  <si>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</si>
  <si>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</si>
  <si>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</si>
  <si>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</si>
  <si>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</si>
  <si>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</si>
  <si>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</si>
  <si>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</si>
  <si>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</si>
  <si>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</si>
  <si>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</si>
  <si>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</si>
  <si>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</si>
  <si>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</si>
  <si>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</si>
  <si>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</si>
  <si>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</si>
  <si>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</si>
  <si>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</si>
  <si>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</si>
  <si>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</si>
  <si>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</si>
  <si>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</si>
  <si>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</si>
  <si>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</si>
  <si>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</si>
  <si>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</si>
  <si>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</si>
  <si>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</si>
  <si>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</si>
  <si>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</si>
  <si>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</si>
  <si>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</si>
  <si>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</si>
  <si>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</si>
  <si>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</si>
  <si>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</si>
  <si>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</si>
  <si>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</si>
  <si>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</si>
  <si>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</si>
  <si>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</si>
  <si>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</si>
  <si>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</si>
  <si>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</si>
  <si>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</si>
  <si>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</si>
  <si>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</si>
  <si>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</si>
  <si>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</si>
  <si>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</si>
  <si>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</si>
  <si>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</si>
  <si>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</si>
  <si>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</si>
  <si>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</si>
  <si>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</si>
  <si>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</si>
  <si>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</si>
  <si>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</si>
  <si>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</si>
  <si>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</si>
  <si>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</si>
  <si>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</si>
  <si>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</si>
  <si>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</si>
  <si>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</si>
  <si>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</si>
  <si>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</si>
  <si>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</si>
  <si>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</si>
  <si>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</si>
  <si>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</si>
  <si>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</si>
  <si>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</si>
  <si>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</si>
  <si>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</si>
  <si>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</si>
  <si>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</si>
  <si>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</si>
  <si>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</si>
  <si>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</si>
  <si>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</si>
  <si>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</si>
  <si>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</si>
  <si>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</si>
  <si>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</si>
  <si>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</si>
  <si>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</si>
  <si>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</si>
  <si>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</si>
  <si>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</si>
  <si>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</si>
  <si>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</si>
  <si>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</si>
  <si>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</si>
  <si>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</si>
  <si>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</si>
  <si>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</si>
  <si>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</si>
  <si>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</si>
  <si>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</si>
  <si>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</si>
  <si>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</si>
  <si>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</si>
  <si>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</si>
  <si>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</si>
  <si>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</si>
  <si>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</si>
  <si>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</si>
  <si>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</si>
  <si>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</si>
  <si>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</si>
  <si>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</si>
  <si>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</si>
  <si>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</si>
  <si>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</si>
  <si>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</si>
  <si>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</si>
  <si>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</si>
  <si>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</si>
  <si>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</si>
  <si>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</si>
  <si>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</si>
  <si>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</si>
  <si>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</si>
  <si>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</si>
  <si>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</si>
  <si>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</si>
  <si>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</si>
  <si>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</si>
  <si>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</si>
  <si>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</si>
  <si>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</si>
  <si>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</si>
  <si>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</si>
  <si>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</si>
  <si>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</si>
  <si>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</si>
  <si>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</si>
  <si>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</si>
  <si>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</si>
  <si>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</si>
  <si>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</si>
  <si>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</si>
  <si>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</si>
  <si>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</si>
  <si>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</si>
  <si>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</si>
  <si>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</si>
  <si>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</si>
  <si>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</si>
  <si>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</si>
  <si>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</si>
  <si>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</si>
  <si>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</si>
  <si>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</si>
  <si>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</si>
  <si>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</si>
  <si>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</si>
  <si>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</si>
  <si>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</si>
  <si>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</si>
  <si>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</si>
  <si>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</si>
  <si>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</si>
  <si>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</si>
  <si>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</si>
  <si>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</si>
  <si>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</si>
  <si>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</si>
  <si>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</si>
  <si>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</si>
  <si>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</si>
  <si>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</si>
  <si>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</si>
  <si>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</si>
  <si>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</si>
  <si>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</si>
  <si>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</si>
  <si>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</si>
  <si>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</si>
  <si>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</si>
  <si>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</si>
  <si>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</si>
  <si>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</si>
  <si>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</si>
  <si>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</si>
  <si>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</si>
  <si>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</si>
  <si>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</si>
  <si>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</si>
  <si>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</si>
  <si>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</si>
  <si>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</si>
  <si>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</si>
  <si>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</si>
  <si>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</si>
  <si>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</si>
  <si>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</si>
  <si>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</si>
  <si>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</si>
  <si>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</si>
  <si>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</si>
  <si>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</si>
  <si>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</si>
  <si>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</si>
  <si>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</si>
  <si>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</si>
  <si>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</si>
  <si>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</si>
  <si>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</si>
  <si>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</si>
  <si>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</si>
  <si>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</si>
  <si>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</si>
  <si>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</si>
  <si>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</si>
  <si>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</si>
  <si>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</si>
  <si>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</si>
  <si>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</si>
  <si>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</si>
  <si>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</si>
  <si>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</si>
  <si>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</si>
  <si>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</si>
  <si>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</si>
  <si>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</si>
  <si>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</si>
  <si>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</si>
  <si>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</si>
  <si>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</si>
  <si>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</si>
  <si>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</si>
  <si>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</si>
  <si>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</si>
  <si>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</si>
  <si>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</si>
  <si>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</si>
  <si>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</si>
  <si>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</si>
  <si>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</si>
  <si>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</si>
  <si>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</si>
  <si>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</si>
  <si>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</si>
  <si>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</si>
  <si>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</si>
  <si>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</si>
  <si>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</si>
  <si>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</si>
  <si>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</si>
  <si>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</si>
  <si>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</si>
  <si>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</si>
  <si>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</si>
  <si>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</si>
  <si>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</si>
  <si>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</si>
  <si>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</si>
  <si>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</si>
  <si>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</si>
  <si>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</si>
  <si>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</si>
  <si>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</si>
  <si>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</si>
  <si>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</si>
  <si>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</si>
  <si>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</si>
  <si>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</si>
  <si>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</si>
  <si>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</si>
  <si>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</si>
  <si>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</si>
  <si>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</si>
  <si>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</si>
  <si>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</si>
  <si>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</si>
  <si>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</si>
  <si>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</si>
  <si>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</si>
  <si>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</si>
  <si>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</si>
  <si>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</si>
  <si>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</si>
  <si>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</si>
  <si>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</si>
  <si>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</si>
  <si>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</si>
  <si>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</si>
  <si>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</si>
  <si>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</si>
  <si>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</si>
  <si>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</si>
  <si>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</si>
  <si>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</si>
  <si>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</si>
  <si>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</si>
  <si>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</si>
  <si>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</si>
  <si>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</si>
  <si>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</si>
  <si>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</si>
  <si>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</si>
  <si>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</si>
  <si>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</si>
  <si>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</si>
  <si>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</si>
  <si>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</si>
  <si>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</si>
  <si>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</si>
  <si>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</si>
  <si>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</si>
  <si>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</si>
  <si>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</si>
  <si>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</si>
  <si>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</si>
  <si>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</si>
  <si>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</si>
  <si>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</si>
  <si>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</si>
  <si>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</si>
  <si>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</si>
  <si>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</si>
  <si>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</si>
  <si>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</si>
  <si>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</si>
  <si>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</si>
  <si>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</si>
  <si>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</si>
  <si>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</si>
  <si>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</si>
  <si>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</si>
  <si>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</si>
  <si>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</si>
  <si>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</si>
  <si>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</si>
  <si>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</si>
  <si>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</si>
  <si>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</si>
  <si>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</si>
  <si>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</si>
  <si>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</si>
  <si>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</si>
  <si>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</si>
  <si>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</si>
  <si>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</si>
  <si>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</si>
  <si>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</si>
  <si>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</si>
  <si>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</si>
  <si>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</si>
  <si>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</si>
  <si>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</si>
  <si>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</si>
  <si>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</si>
  <si>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</si>
  <si>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</si>
  <si>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</si>
  <si>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</si>
  <si>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</si>
  <si>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</si>
  <si>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</si>
  <si>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</si>
  <si>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</si>
  <si>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</si>
  <si>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</si>
  <si>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</si>
  <si>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</si>
  <si>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</si>
  <si>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</si>
  <si>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</si>
  <si>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</si>
  <si>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</si>
  <si>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</si>
  <si>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</si>
  <si>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</si>
  <si>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</si>
  <si>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</si>
  <si>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</si>
  <si>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</si>
  <si>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</si>
  <si>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</si>
  <si>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</si>
  <si>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</si>
  <si>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</si>
  <si>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</si>
  <si>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</si>
  <si>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</si>
  <si>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</si>
  <si>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</si>
  <si>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</si>
  <si>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</si>
  <si>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</si>
  <si>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</si>
  <si>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</si>
  <si>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</si>
  <si>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</si>
  <si>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</si>
  <si>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</si>
  <si>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</si>
  <si>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</si>
  <si>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</si>
  <si>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</si>
  <si>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</si>
  <si>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</si>
  <si>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</si>
  <si>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</si>
  <si>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</si>
  <si>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</si>
  <si>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</si>
  <si>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</si>
  <si>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</si>
  <si>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</si>
  <si>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</si>
  <si>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</si>
  <si>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</si>
  <si>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</si>
  <si>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</si>
  <si>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</si>
  <si>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</si>
  <si>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</si>
  <si>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</si>
  <si>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</si>
  <si>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</si>
  <si>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</si>
  <si>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</si>
  <si>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</si>
  <si>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</si>
  <si>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</si>
  <si>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</si>
  <si>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</si>
  <si>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</si>
  <si>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</si>
  <si>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</si>
  <si>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</si>
  <si>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</si>
  <si>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</si>
  <si>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</si>
  <si>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</si>
  <si>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</si>
  <si>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</si>
  <si>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</si>
  <si>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</si>
  <si>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</si>
  <si>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</si>
  <si>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</si>
  <si>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</si>
  <si>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</si>
  <si>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</si>
  <si>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</si>
  <si>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</si>
  <si>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</si>
  <si>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</si>
  <si>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</si>
  <si>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</si>
  <si>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</si>
  <si>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</si>
  <si>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</si>
  <si>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</si>
  <si>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</si>
  <si>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</si>
  <si>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</si>
  <si>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</si>
  <si>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</si>
  <si>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</si>
  <si>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</si>
  <si>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</si>
  <si>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</si>
  <si>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</si>
  <si>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</si>
  <si>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</si>
  <si>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</si>
  <si>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</si>
  <si>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</si>
  <si>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</si>
  <si>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</si>
  <si>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</si>
  <si>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</si>
  <si>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</si>
  <si>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</si>
  <si>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</si>
  <si>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</si>
  <si>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</si>
  <si>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</si>
  <si>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</si>
  <si>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</si>
  <si>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</si>
  <si>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</si>
  <si>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</si>
  <si>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</si>
  <si>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</si>
  <si>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</si>
  <si>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</si>
  <si>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</si>
  <si>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</si>
  <si>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</si>
  <si>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</si>
  <si>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</si>
  <si>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</si>
  <si>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</si>
  <si>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</si>
  <si>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</si>
  <si>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</si>
  <si>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</si>
  <si>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</si>
  <si>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</si>
  <si>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</si>
  <si>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</si>
  <si>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</si>
  <si>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</si>
  <si>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</si>
  <si>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</si>
  <si>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</si>
  <si>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</si>
  <si>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</si>
  <si>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</si>
  <si>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</si>
  <si>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</si>
  <si>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</si>
  <si>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</si>
  <si>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</si>
  <si>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</si>
  <si>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</si>
  <si>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</si>
  <si>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</si>
  <si>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</si>
  <si>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</si>
  <si>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</si>
  <si>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</si>
  <si>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</si>
  <si>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</si>
  <si>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</si>
  <si>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</si>
  <si>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</si>
  <si>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</si>
  <si>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</si>
  <si>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</si>
  <si>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</si>
  <si>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</si>
  <si>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</si>
  <si>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</si>
  <si>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</si>
  <si>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</si>
  <si>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</si>
  <si>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</si>
  <si>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</si>
  <si>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</si>
  <si>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</si>
  <si>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</si>
  <si>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</si>
  <si>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</si>
  <si>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</si>
  <si>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</si>
  <si>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</si>
  <si>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</si>
  <si>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</si>
  <si>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</si>
  <si>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</si>
  <si>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</si>
  <si>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</si>
  <si>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</si>
  <si>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</si>
  <si>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</si>
  <si>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</si>
  <si>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</si>
  <si>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</si>
  <si>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</si>
  <si>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</si>
  <si>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</si>
  <si>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</si>
  <si>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</si>
  <si>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</si>
  <si>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</si>
  <si>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</si>
  <si>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</si>
  <si>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</si>
  <si>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</si>
  <si>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</si>
  <si>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</si>
  <si>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</si>
  <si>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</si>
  <si>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</si>
  <si>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</si>
  <si>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</si>
  <si>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</si>
  <si>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</si>
  <si>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</si>
  <si>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</si>
  <si>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</si>
  <si>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</si>
  <si>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</si>
  <si>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</si>
  <si>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</si>
  <si>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</si>
  <si>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</si>
  <si>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</si>
  <si>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</si>
  <si>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</si>
  <si>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</si>
  <si>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</si>
  <si>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</si>
  <si>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</si>
  <si>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</si>
  <si>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</si>
  <si>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</si>
  <si>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</si>
  <si>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</si>
  <si>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</si>
  <si>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</si>
  <si>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</si>
  <si>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</si>
  <si>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</si>
  <si>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</si>
  <si>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</si>
  <si>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</si>
  <si>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</si>
  <si>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</si>
  <si>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</si>
  <si>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</si>
  <si>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</si>
  <si>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</si>
  <si>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</si>
  <si>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</si>
  <si>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</si>
  <si>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</si>
  <si>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</si>
  <si>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</si>
  <si>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</si>
  <si>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</si>
  <si>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</si>
  <si>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</si>
  <si>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</si>
  <si>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</si>
  <si>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</si>
  <si>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</si>
  <si>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</si>
  <si>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</si>
  <si>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</si>
  <si>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</si>
  <si>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</si>
  <si>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</si>
  <si>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</si>
  <si>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</si>
  <si>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</si>
  <si>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</si>
  <si>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</si>
  <si>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</si>
  <si>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</si>
  <si>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</si>
  <si>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</si>
  <si>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</si>
  <si>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</si>
  <si>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</si>
  <si>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</si>
  <si>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</si>
  <si>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</si>
  <si>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</si>
  <si>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</si>
  <si>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</si>
  <si>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</si>
  <si>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</si>
  <si>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</si>
  <si>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</si>
  <si>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</si>
  <si>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</si>
  <si>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</si>
  <si>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</si>
  <si>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</si>
  <si>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</si>
  <si>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</si>
  <si>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</si>
  <si>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</si>
  <si>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</si>
  <si>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</si>
  <si>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</si>
  <si>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</si>
  <si>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</si>
  <si>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</si>
  <si>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</si>
  <si>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</si>
  <si>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</si>
  <si>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</si>
  <si>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</si>
  <si>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</si>
  <si>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</si>
  <si>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</si>
  <si>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</si>
  <si>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</si>
  <si>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</si>
  <si>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</si>
  <si>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</si>
  <si>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</si>
  <si>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</si>
  <si>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</si>
  <si>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</si>
  <si>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</si>
  <si>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</si>
  <si>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</si>
  <si>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</si>
  <si>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</si>
  <si>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</si>
  <si>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</si>
  <si>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</si>
  <si>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</si>
  <si>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</si>
  <si>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</si>
  <si>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</si>
  <si>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</si>
  <si>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</si>
  <si>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</si>
  <si>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</si>
  <si>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</si>
  <si>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</si>
  <si>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</si>
  <si>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</si>
  <si>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</si>
  <si>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</si>
  <si>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</si>
  <si>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</si>
  <si>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</si>
  <si>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</si>
  <si>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</si>
  <si>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</si>
  <si>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</si>
  <si>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</si>
  <si>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</si>
  <si>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</si>
  <si>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</si>
  <si>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</si>
  <si>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</si>
  <si>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</si>
  <si>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</si>
  <si>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</si>
  <si>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</si>
  <si>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</si>
  <si>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</si>
  <si>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</si>
  <si>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</si>
  <si>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</si>
  <si>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</si>
  <si>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</si>
  <si>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</si>
  <si>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</si>
  <si>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</si>
  <si>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</si>
  <si>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</si>
  <si>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</si>
  <si>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</si>
  <si>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</si>
  <si>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</si>
  <si>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</si>
  <si>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</si>
  <si>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</si>
  <si>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</si>
  <si>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</si>
  <si>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</si>
  <si>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</si>
  <si>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</si>
  <si>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</si>
  <si>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</si>
  <si>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</si>
  <si>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</si>
  <si>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</si>
  <si>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</si>
  <si>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</si>
  <si>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</si>
  <si>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</si>
  <si>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</si>
  <si>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</si>
  <si>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</si>
  <si>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</si>
  <si>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</si>
  <si>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</si>
  <si>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</si>
  <si>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</si>
  <si>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</si>
  <si>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</si>
  <si>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</si>
  <si>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</si>
  <si>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</si>
  <si>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</si>
  <si>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</si>
  <si>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</si>
  <si>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</si>
  <si>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</si>
  <si>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</si>
  <si>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</si>
  <si>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</si>
  <si>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</si>
  <si>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</si>
  <si>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</si>
  <si>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</si>
  <si>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</si>
  <si>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</si>
  <si>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</si>
  <si>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</si>
  <si>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</si>
  <si>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</si>
  <si>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</si>
  <si>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</si>
  <si>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</si>
  <si>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</si>
  <si>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</si>
  <si>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</si>
  <si>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</si>
  <si>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</si>
  <si>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</si>
  <si>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</si>
  <si>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</si>
  <si>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</si>
  <si>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</si>
  <si>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</si>
  <si>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</si>
  <si>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</si>
  <si>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</si>
  <si>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</si>
  <si>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</si>
  <si>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</si>
  <si>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</si>
  <si>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</si>
  <si>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</si>
  <si>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</si>
  <si>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</si>
  <si>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</si>
  <si>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</si>
  <si>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</si>
  <si>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</si>
  <si>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</si>
  <si>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</si>
  <si>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</si>
  <si>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</si>
  <si>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</si>
  <si>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</si>
  <si>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</si>
  <si>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</si>
  <si>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</si>
  <si>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</si>
  <si>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</si>
  <si>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</si>
  <si>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</si>
  <si>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</si>
  <si>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</si>
  <si>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</si>
  <si>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</si>
  <si>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</si>
  <si>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</si>
  <si>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</si>
  <si>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</si>
  <si>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</si>
  <si>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</si>
  <si>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</si>
  <si>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</si>
  <si>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</si>
  <si>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</si>
  <si>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</si>
  <si>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</si>
  <si>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</si>
  <si>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</si>
  <si>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</si>
  <si>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</si>
  <si>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</si>
  <si>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</si>
  <si>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</si>
  <si>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</si>
  <si>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</si>
  <si>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</si>
  <si>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</si>
  <si>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</si>
  <si>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</si>
  <si>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</si>
  <si>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</si>
  <si>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</si>
  <si>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</si>
  <si>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</si>
  <si>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</si>
  <si>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</si>
  <si>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</si>
  <si>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</si>
  <si>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</si>
  <si>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</si>
  <si>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</si>
  <si>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</si>
  <si>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</si>
  <si>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</si>
  <si>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</si>
  <si>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</si>
  <si>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STJEPANA KEFELJE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</si>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</sst>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2201217.67</v>
      </c>
      <c r="D2" s="7">
        <f>'PR-RAS'!E6</f>
        <v>2498995.6</v>
      </c>
      <c r="E2" s="7">
        <v>0</v>
      </c>
      <c r="F2" s="7">
        <v>0</v>
      </c>
      <c r="G2" s="8">
        <f t="shared" ref="G2:G274" si="0">(B2/1000)*(C2*1+D2*2)</f>
        <v>7199.2088700000004</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1842108.06</v>
      </c>
      <c r="D45" s="2">
        <f>'PR-RAS'!E49</f>
        <v>2083822.72</v>
      </c>
      <c r="E45" s="2">
        <v>0</v>
      </c>
      <c r="F45" s="2">
        <v>0</v>
      </c>
      <c r="G45" s="3">
        <f t="shared" si="0"/>
        <v>264429.15399999998</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1753633.54</v>
      </c>
      <c r="D64" s="2">
        <f>'PR-RAS'!E68</f>
        <v>1851471.95</v>
      </c>
      <c r="E64" s="2">
        <v>0</v>
      </c>
      <c r="F64" s="2">
        <v>0</v>
      </c>
      <c r="G64" s="3">
        <f t="shared" si="0"/>
        <v>343764.37871999998</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1749735.77</v>
      </c>
      <c r="D65" s="2">
        <f>'PR-RAS'!E69</f>
        <v>1846922.76</v>
      </c>
      <c r="E65" s="2">
        <v>0</v>
      </c>
      <c r="F65" s="2">
        <v>0</v>
      </c>
      <c r="G65" s="3">
        <f t="shared" si="0"/>
        <v>348389.20256000001</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3897.77</v>
      </c>
      <c r="D66" s="2">
        <f>'PR-RAS'!E70</f>
        <v>4549.1899999999996</v>
      </c>
      <c r="E66" s="2">
        <v>0</v>
      </c>
      <c r="F66" s="2">
        <v>0</v>
      </c>
      <c r="G66" s="3">
        <f t="shared" si="0"/>
        <v>844.74974999999995</v>
      </c>
      <c r="H66" s="3">
        <f t="shared" si="1"/>
        <v>0.41999999999961801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88474.52</v>
      </c>
      <c r="D70" s="2">
        <f>'PR-RAS'!E74</f>
        <v>232350.77</v>
      </c>
      <c r="E70" s="2">
        <v>0</v>
      </c>
      <c r="F70" s="2">
        <v>0</v>
      </c>
      <c r="G70" s="3">
        <f t="shared" si="0"/>
        <v>38169.148139999998</v>
      </c>
      <c r="H70" s="3">
        <f t="shared" si="1"/>
        <v>0.71000000000640284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88474.52</v>
      </c>
      <c r="D71" s="2">
        <f>'PR-RAS'!E75</f>
        <v>77726</v>
      </c>
      <c r="E71" s="2">
        <v>0</v>
      </c>
      <c r="F71" s="2">
        <v>0</v>
      </c>
      <c r="G71" s="3">
        <f t="shared" si="0"/>
        <v>17074.856400000004</v>
      </c>
      <c r="H71" s="3">
        <f t="shared" si="1"/>
        <v>0.47999999999592546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154624.76999999999</v>
      </c>
      <c r="E72" s="2">
        <v>0</v>
      </c>
      <c r="F72" s="2">
        <v>0</v>
      </c>
      <c r="G72" s="3">
        <f t="shared" si="0"/>
        <v>21956.717339999996</v>
      </c>
      <c r="H72" s="3">
        <f t="shared" si="1"/>
        <v>0.23000000001047738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17611.189999999999</v>
      </c>
      <c r="D102" s="2">
        <f>'PR-RAS'!E106</f>
        <v>24146.07</v>
      </c>
      <c r="E102" s="2">
        <v>0</v>
      </c>
      <c r="F102" s="2">
        <v>0</v>
      </c>
      <c r="G102" s="3">
        <f t="shared" si="0"/>
        <v>6656.2363300000006</v>
      </c>
      <c r="H102" s="3">
        <f t="shared" si="1"/>
        <v>0.25999999999839929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17611.189999999999</v>
      </c>
      <c r="D108" s="2">
        <f>'PR-RAS'!E112</f>
        <v>24146.07</v>
      </c>
      <c r="E108" s="2">
        <v>0</v>
      </c>
      <c r="F108" s="2">
        <v>0</v>
      </c>
      <c r="G108" s="3">
        <f t="shared" si="0"/>
        <v>7051.6563100000003</v>
      </c>
      <c r="H108" s="3">
        <f t="shared" si="1"/>
        <v>0.25999999999839929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17611.189999999999</v>
      </c>
      <c r="D113" s="2">
        <f>'PR-RAS'!E117</f>
        <v>24146.07</v>
      </c>
      <c r="E113" s="2">
        <v>0</v>
      </c>
      <c r="F113" s="2">
        <v>0</v>
      </c>
      <c r="G113" s="3">
        <f t="shared" si="0"/>
        <v>7381.1729600000008</v>
      </c>
      <c r="H113" s="3">
        <f t="shared" si="1"/>
        <v>0.25999999999839929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6112.48</v>
      </c>
      <c r="D121" s="2">
        <f>'PR-RAS'!E125</f>
        <v>8529.64</v>
      </c>
      <c r="E121" s="2">
        <v>0</v>
      </c>
      <c r="F121" s="2">
        <v>0</v>
      </c>
      <c r="G121" s="3">
        <f t="shared" si="0"/>
        <v>2780.6111999999998</v>
      </c>
      <c r="H121" s="3">
        <f t="shared" si="1"/>
        <v>0.84000000000014552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3468.73</v>
      </c>
      <c r="D122" s="2">
        <f>'PR-RAS'!E126</f>
        <v>5177.4400000000005</v>
      </c>
      <c r="E122" s="2">
        <v>0</v>
      </c>
      <c r="F122" s="2">
        <v>0</v>
      </c>
      <c r="G122" s="3">
        <f t="shared" si="0"/>
        <v>1672.65681</v>
      </c>
      <c r="H122" s="3">
        <f t="shared" si="1"/>
        <v>0.71000000000049113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0.89</v>
      </c>
      <c r="E123" s="2">
        <v>0</v>
      </c>
      <c r="F123" s="2">
        <v>0</v>
      </c>
      <c r="G123" s="3">
        <f t="shared" si="0"/>
        <v>0.21715999999999999</v>
      </c>
      <c r="H123" s="3">
        <f t="shared" si="1"/>
        <v>0.10999999999999999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3468.73</v>
      </c>
      <c r="D124" s="2">
        <f>'PR-RAS'!E128</f>
        <v>5176.55</v>
      </c>
      <c r="E124" s="2">
        <v>0</v>
      </c>
      <c r="F124" s="2">
        <v>0</v>
      </c>
      <c r="G124" s="3">
        <f t="shared" si="0"/>
        <v>1700.08509</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2643.75</v>
      </c>
      <c r="D125" s="2">
        <f>'PR-RAS'!E129</f>
        <v>3352.2</v>
      </c>
      <c r="E125" s="2">
        <v>0</v>
      </c>
      <c r="F125" s="2">
        <v>0</v>
      </c>
      <c r="G125" s="3">
        <f t="shared" si="0"/>
        <v>1159.1705999999999</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2643.75</v>
      </c>
      <c r="D126" s="2">
        <f>'PR-RAS'!E130</f>
        <v>3213.2</v>
      </c>
      <c r="E126" s="2">
        <v>0</v>
      </c>
      <c r="F126" s="2">
        <v>0</v>
      </c>
      <c r="G126" s="3">
        <f t="shared" si="0"/>
        <v>1133.76875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139</v>
      </c>
      <c r="E127" s="2">
        <v>0</v>
      </c>
      <c r="F127" s="2">
        <v>0</v>
      </c>
      <c r="G127" s="3">
        <f t="shared" si="0"/>
        <v>35.027999999999999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335385.94</v>
      </c>
      <c r="D130" s="2">
        <f>'PR-RAS'!E134</f>
        <v>382497.17000000004</v>
      </c>
      <c r="E130" s="2">
        <v>0</v>
      </c>
      <c r="F130" s="2">
        <v>0</v>
      </c>
      <c r="G130" s="3">
        <f t="shared" si="0"/>
        <v>141949.05611999999</v>
      </c>
      <c r="H130" s="3">
        <f t="shared" si="1"/>
        <v>0.23000000003958121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335385.94</v>
      </c>
      <c r="D131" s="2">
        <f>'PR-RAS'!E135</f>
        <v>382497.17000000004</v>
      </c>
      <c r="E131" s="2">
        <v>0</v>
      </c>
      <c r="F131" s="2">
        <v>0</v>
      </c>
      <c r="G131" s="3">
        <f t="shared" si="0"/>
        <v>143049.43640000001</v>
      </c>
      <c r="H131" s="3">
        <f t="shared" si="1"/>
        <v>0.23000000003958121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274923.94</v>
      </c>
      <c r="D132" s="2">
        <f>'PR-RAS'!E136</f>
        <v>349634.84</v>
      </c>
      <c r="E132" s="2">
        <v>0</v>
      </c>
      <c r="F132" s="2">
        <v>0</v>
      </c>
      <c r="G132" s="3">
        <f t="shared" si="0"/>
        <v>127619.36422000002</v>
      </c>
      <c r="H132" s="3">
        <f t="shared" si="1"/>
        <v>0.21999999997206032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60462</v>
      </c>
      <c r="D133" s="2">
        <f>'PR-RAS'!E137</f>
        <v>32862.33</v>
      </c>
      <c r="E133" s="2">
        <v>0</v>
      </c>
      <c r="F133" s="2">
        <v>0</v>
      </c>
      <c r="G133" s="3">
        <f t="shared" si="0"/>
        <v>16656.63912</v>
      </c>
      <c r="H133" s="3">
        <f t="shared" si="1"/>
        <v>0.33000000000174623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2090480.1899999997</v>
      </c>
      <c r="D148" s="2">
        <f>'PR-RAS'!E152</f>
        <v>2477696.79</v>
      </c>
      <c r="E148" s="2">
        <v>0</v>
      </c>
      <c r="F148" s="2">
        <v>0</v>
      </c>
      <c r="G148" s="3">
        <f t="shared" si="0"/>
        <v>1035743.4441899998</v>
      </c>
      <c r="H148" s="3">
        <f t="shared" si="1"/>
        <v>0.3999999996740371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1729115.2899999998</v>
      </c>
      <c r="D149" s="2">
        <f>'PR-RAS'!E153</f>
        <v>2011351.54</v>
      </c>
      <c r="E149" s="2">
        <v>0</v>
      </c>
      <c r="F149" s="2">
        <v>0</v>
      </c>
      <c r="G149" s="3">
        <f t="shared" si="0"/>
        <v>851269.11875999998</v>
      </c>
      <c r="H149" s="3">
        <f t="shared" si="1"/>
        <v>0.74999999976716936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1427877.2</v>
      </c>
      <c r="D150" s="2">
        <f>'PR-RAS'!E154</f>
        <v>1666047.12</v>
      </c>
      <c r="E150" s="2">
        <v>0</v>
      </c>
      <c r="F150" s="2">
        <v>0</v>
      </c>
      <c r="G150" s="3">
        <f t="shared" si="0"/>
        <v>709235.74456000002</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1374866.39</v>
      </c>
      <c r="D151" s="2">
        <f>'PR-RAS'!E155</f>
        <v>1604442.6</v>
      </c>
      <c r="E151" s="2">
        <v>0</v>
      </c>
      <c r="F151" s="2">
        <v>0</v>
      </c>
      <c r="G151" s="3">
        <f t="shared" si="0"/>
        <v>687562.73849999998</v>
      </c>
      <c r="H151" s="3">
        <f t="shared" si="1"/>
        <v>0.78999999980442226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32607.96</v>
      </c>
      <c r="D153" s="2">
        <f>'PR-RAS'!E157</f>
        <v>33599.96</v>
      </c>
      <c r="E153" s="2">
        <v>0</v>
      </c>
      <c r="F153" s="2">
        <v>0</v>
      </c>
      <c r="G153" s="3">
        <f t="shared" si="0"/>
        <v>15170.797759999999</v>
      </c>
      <c r="H153" s="3">
        <f t="shared" si="1"/>
        <v>8.000000000174623E-2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20402.849999999999</v>
      </c>
      <c r="D154" s="2">
        <f>'PR-RAS'!E158</f>
        <v>28004.560000000001</v>
      </c>
      <c r="E154" s="2">
        <v>0</v>
      </c>
      <c r="F154" s="2">
        <v>0</v>
      </c>
      <c r="G154" s="3">
        <f t="shared" si="0"/>
        <v>11691.03141</v>
      </c>
      <c r="H154" s="3">
        <f t="shared" si="1"/>
        <v>0.59000000000014552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66461.649999999994</v>
      </c>
      <c r="D155" s="2">
        <f>'PR-RAS'!E159</f>
        <v>70553.440000000002</v>
      </c>
      <c r="E155" s="2">
        <v>0</v>
      </c>
      <c r="F155" s="2">
        <v>0</v>
      </c>
      <c r="G155" s="3">
        <f t="shared" si="0"/>
        <v>31965.553619999999</v>
      </c>
      <c r="H155" s="3">
        <f t="shared" si="1"/>
        <v>0.79000000000814907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234776.44</v>
      </c>
      <c r="D156" s="2">
        <f>'PR-RAS'!E160</f>
        <v>274750.98</v>
      </c>
      <c r="E156" s="2">
        <v>0</v>
      </c>
      <c r="F156" s="2">
        <v>0</v>
      </c>
      <c r="G156" s="3">
        <f t="shared" si="0"/>
        <v>121563.15199999999</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234776.44</v>
      </c>
      <c r="D158" s="2">
        <f>'PR-RAS'!E162</f>
        <v>274750.98</v>
      </c>
      <c r="E158" s="2">
        <v>0</v>
      </c>
      <c r="F158" s="2">
        <v>0</v>
      </c>
      <c r="G158" s="3">
        <f t="shared" si="0"/>
        <v>123131.70879999999</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334342.05999999994</v>
      </c>
      <c r="D160" s="2">
        <f>'PR-RAS'!E164</f>
        <v>428676.94</v>
      </c>
      <c r="E160" s="2">
        <v>0</v>
      </c>
      <c r="F160" s="2">
        <v>0</v>
      </c>
      <c r="G160" s="3">
        <f t="shared" si="0"/>
        <v>189479.65445999999</v>
      </c>
      <c r="H160" s="3">
        <f t="shared" si="1"/>
        <v>0.11999999993713573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52253.72</v>
      </c>
      <c r="D161" s="2">
        <f>'PR-RAS'!E165</f>
        <v>51061.62</v>
      </c>
      <c r="E161" s="2">
        <v>0</v>
      </c>
      <c r="F161" s="2">
        <v>0</v>
      </c>
      <c r="G161" s="3">
        <f t="shared" si="0"/>
        <v>24700.313600000005</v>
      </c>
      <c r="H161" s="3">
        <f t="shared" si="1"/>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6579.49</v>
      </c>
      <c r="D162" s="2">
        <f>'PR-RAS'!E166</f>
        <v>9989.26</v>
      </c>
      <c r="E162" s="2">
        <v>0</v>
      </c>
      <c r="F162" s="2">
        <v>0</v>
      </c>
      <c r="G162" s="3">
        <f t="shared" si="0"/>
        <v>4275.83961</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30844.53</v>
      </c>
      <c r="D163" s="2">
        <f>'PR-RAS'!E167</f>
        <v>31189.86</v>
      </c>
      <c r="E163" s="2">
        <v>0</v>
      </c>
      <c r="F163" s="2">
        <v>0</v>
      </c>
      <c r="G163" s="3">
        <f t="shared" si="0"/>
        <v>15102.3285</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14829.7</v>
      </c>
      <c r="D164" s="2">
        <f>'PR-RAS'!E168</f>
        <v>9882.5</v>
      </c>
      <c r="E164" s="2">
        <v>0</v>
      </c>
      <c r="F164" s="2">
        <v>0</v>
      </c>
      <c r="G164" s="3">
        <f t="shared" si="0"/>
        <v>5638.9360999999999</v>
      </c>
      <c r="H164" s="3">
        <f t="shared" si="1"/>
        <v>0.7999999999992724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139252.00999999998</v>
      </c>
      <c r="D166" s="2">
        <f>'PR-RAS'!E170</f>
        <v>154914.82999999999</v>
      </c>
      <c r="E166" s="2">
        <v>0</v>
      </c>
      <c r="F166" s="2">
        <v>0</v>
      </c>
      <c r="G166" s="3">
        <f t="shared" si="0"/>
        <v>74098.475549999988</v>
      </c>
      <c r="H166" s="3">
        <f t="shared" si="1"/>
        <v>0.17999999999301508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16145.68</v>
      </c>
      <c r="D167" s="2">
        <f>'PR-RAS'!E171</f>
        <v>20152.91</v>
      </c>
      <c r="E167" s="2">
        <v>0</v>
      </c>
      <c r="F167" s="2">
        <v>0</v>
      </c>
      <c r="G167" s="3">
        <f t="shared" si="0"/>
        <v>9370.9490000000005</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90384.13</v>
      </c>
      <c r="D168" s="2">
        <f>'PR-RAS'!E172</f>
        <v>98611</v>
      </c>
      <c r="E168" s="2">
        <v>0</v>
      </c>
      <c r="F168" s="2">
        <v>0</v>
      </c>
      <c r="G168" s="3">
        <f t="shared" si="0"/>
        <v>48030.223710000006</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26420.3</v>
      </c>
      <c r="D169" s="2">
        <f>'PR-RAS'!E173</f>
        <v>28937.67</v>
      </c>
      <c r="E169" s="2">
        <v>0</v>
      </c>
      <c r="F169" s="2">
        <v>0</v>
      </c>
      <c r="G169" s="3">
        <f t="shared" si="0"/>
        <v>14161.667520000001</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3856.96</v>
      </c>
      <c r="D170" s="2">
        <f>'PR-RAS'!E174</f>
        <v>3708.62</v>
      </c>
      <c r="E170" s="2">
        <v>0</v>
      </c>
      <c r="F170" s="2">
        <v>0</v>
      </c>
      <c r="G170" s="3">
        <f t="shared" si="0"/>
        <v>1905.3398000000002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1984.74</v>
      </c>
      <c r="D171" s="2">
        <f>'PR-RAS'!E175</f>
        <v>3046.33</v>
      </c>
      <c r="E171" s="2">
        <v>0</v>
      </c>
      <c r="F171" s="2">
        <v>0</v>
      </c>
      <c r="G171" s="3">
        <f t="shared" si="0"/>
        <v>1373.1580000000001</v>
      </c>
      <c r="H171" s="3">
        <f t="shared" si="1"/>
        <v>0.58999999999991815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460.2</v>
      </c>
      <c r="D173" s="2">
        <f>'PR-RAS'!E177</f>
        <v>458.3</v>
      </c>
      <c r="E173" s="2">
        <v>0</v>
      </c>
      <c r="F173" s="2">
        <v>0</v>
      </c>
      <c r="G173" s="3">
        <f t="shared" si="0"/>
        <v>236.80959999999996</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141222.16999999998</v>
      </c>
      <c r="D174" s="2">
        <f>'PR-RAS'!E178</f>
        <v>210688.41000000003</v>
      </c>
      <c r="E174" s="2">
        <v>0</v>
      </c>
      <c r="F174" s="2">
        <v>0</v>
      </c>
      <c r="G174" s="3">
        <f t="shared" si="0"/>
        <v>97329.62526999999</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104957.04</v>
      </c>
      <c r="D175" s="2">
        <f>'PR-RAS'!E179</f>
        <v>125356.74</v>
      </c>
      <c r="E175" s="2">
        <v>0</v>
      </c>
      <c r="F175" s="2">
        <v>0</v>
      </c>
      <c r="G175" s="3">
        <f t="shared" si="0"/>
        <v>61886.670480000001</v>
      </c>
      <c r="H175" s="3">
        <f t="shared" si="1"/>
        <v>0.29999999998835847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3531.93</v>
      </c>
      <c r="D176" s="2">
        <f>'PR-RAS'!E180</f>
        <v>45551.03</v>
      </c>
      <c r="E176" s="2">
        <v>0</v>
      </c>
      <c r="F176" s="2">
        <v>0</v>
      </c>
      <c r="G176" s="3">
        <f t="shared" si="0"/>
        <v>16560.948249999998</v>
      </c>
      <c r="H176" s="3">
        <f t="shared" si="1"/>
        <v>9.9999999998999556E-2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830</v>
      </c>
      <c r="D177" s="2">
        <f>'PR-RAS'!E181</f>
        <v>0</v>
      </c>
      <c r="E177" s="2">
        <v>0</v>
      </c>
      <c r="F177" s="2">
        <v>0</v>
      </c>
      <c r="G177" s="3">
        <f t="shared" si="0"/>
        <v>146.07999999999998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9701.14</v>
      </c>
      <c r="D178" s="2">
        <f>'PR-RAS'!E182</f>
        <v>10989.64</v>
      </c>
      <c r="E178" s="2">
        <v>0</v>
      </c>
      <c r="F178" s="2">
        <v>0</v>
      </c>
      <c r="G178" s="3">
        <f t="shared" si="0"/>
        <v>5607.4343399999998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307.56</v>
      </c>
      <c r="D179" s="2">
        <f>'PR-RAS'!E183</f>
        <v>325.81</v>
      </c>
      <c r="E179" s="2">
        <v>0</v>
      </c>
      <c r="F179" s="2">
        <v>0</v>
      </c>
      <c r="G179" s="3">
        <f t="shared" si="0"/>
        <v>170.73403999999999</v>
      </c>
      <c r="H179" s="3">
        <f t="shared" si="1"/>
        <v>0.62999999999999545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477.81</v>
      </c>
      <c r="D180" s="2">
        <f>'PR-RAS'!E184</f>
        <v>10051.4</v>
      </c>
      <c r="E180" s="2">
        <v>0</v>
      </c>
      <c r="F180" s="2">
        <v>0</v>
      </c>
      <c r="G180" s="3">
        <f t="shared" si="0"/>
        <v>3683.9291899999998</v>
      </c>
      <c r="H180" s="3">
        <f t="shared" si="1"/>
        <v>0.58999999999963393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10388.75</v>
      </c>
      <c r="D181" s="2">
        <f>'PR-RAS'!E185</f>
        <v>6079.3</v>
      </c>
      <c r="E181" s="2">
        <v>0</v>
      </c>
      <c r="F181" s="2">
        <v>0</v>
      </c>
      <c r="G181" s="3">
        <f t="shared" si="0"/>
        <v>4058.5229999999997</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4000.41</v>
      </c>
      <c r="D182" s="2">
        <f>'PR-RAS'!E186</f>
        <v>6069.26</v>
      </c>
      <c r="E182" s="2">
        <v>0</v>
      </c>
      <c r="F182" s="2">
        <v>0</v>
      </c>
      <c r="G182" s="3">
        <f t="shared" si="0"/>
        <v>2921.14633</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7027.53</v>
      </c>
      <c r="D183" s="2">
        <f>'PR-RAS'!E187</f>
        <v>6265.23</v>
      </c>
      <c r="E183" s="2">
        <v>0</v>
      </c>
      <c r="F183" s="2">
        <v>0</v>
      </c>
      <c r="G183" s="3">
        <f t="shared" si="0"/>
        <v>3559.5541799999996</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1614.1599999999999</v>
      </c>
      <c r="D190" s="2">
        <f>'PR-RAS'!E194</f>
        <v>12012.08</v>
      </c>
      <c r="E190" s="2">
        <v>0</v>
      </c>
      <c r="F190" s="2">
        <v>0</v>
      </c>
      <c r="G190" s="3">
        <f t="shared" si="0"/>
        <v>4845.6424800000004</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264.72000000000003</v>
      </c>
      <c r="D192" s="2">
        <f>'PR-RAS'!E196</f>
        <v>267.01</v>
      </c>
      <c r="E192" s="2">
        <v>0</v>
      </c>
      <c r="F192" s="2">
        <v>0</v>
      </c>
      <c r="G192" s="3">
        <f t="shared" si="0"/>
        <v>152.55933999999999</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627.80999999999995</v>
      </c>
      <c r="D193" s="2">
        <f>'PR-RAS'!E197</f>
        <v>10.33</v>
      </c>
      <c r="E193" s="2">
        <v>0</v>
      </c>
      <c r="F193" s="2">
        <v>0</v>
      </c>
      <c r="G193" s="3">
        <f t="shared" si="0"/>
        <v>124.50623999999999</v>
      </c>
      <c r="H193" s="3">
        <f t="shared" si="1"/>
        <v>0.52000000000005464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270.89999999999998</v>
      </c>
      <c r="D195" s="2">
        <f>'PR-RAS'!E199</f>
        <v>0</v>
      </c>
      <c r="E195" s="2">
        <v>0</v>
      </c>
      <c r="F195" s="2">
        <v>0</v>
      </c>
      <c r="G195" s="3">
        <f t="shared" si="0"/>
        <v>52.554600000000001</v>
      </c>
      <c r="H195" s="3">
        <f t="shared" si="1"/>
        <v>0.10000000000002274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262.64</v>
      </c>
      <c r="D197" s="2">
        <f>'PR-RAS'!E201</f>
        <v>11514.74</v>
      </c>
      <c r="E197" s="2">
        <v>0</v>
      </c>
      <c r="F197" s="2">
        <v>0</v>
      </c>
      <c r="G197" s="3">
        <f t="shared" si="0"/>
        <v>4565.2555199999997</v>
      </c>
      <c r="H197" s="3">
        <f t="shared" si="1"/>
        <v>0.62000000000023192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4.1900000000000004</v>
      </c>
      <c r="D198" s="2">
        <f>'PR-RAS'!E202</f>
        <v>1100.76</v>
      </c>
      <c r="E198" s="2">
        <v>0</v>
      </c>
      <c r="F198" s="2">
        <v>0</v>
      </c>
      <c r="G198" s="3">
        <f t="shared" si="0"/>
        <v>434.52487000000002</v>
      </c>
      <c r="H198" s="3">
        <f t="shared" si="1"/>
        <v>0.43000000000000949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4.1900000000000004</v>
      </c>
      <c r="D204" s="2">
        <f>'PR-RAS'!E208</f>
        <v>0</v>
      </c>
      <c r="E204" s="2">
        <v>0</v>
      </c>
      <c r="F204" s="2">
        <v>0</v>
      </c>
      <c r="G204" s="3">
        <f t="shared" si="0"/>
        <v>0.85057000000000016</v>
      </c>
      <c r="H204" s="3">
        <f t="shared" si="1"/>
        <v>0.19000000000000039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4.1900000000000004</v>
      </c>
      <c r="D207" s="2">
        <f>'PR-RAS'!E211</f>
        <v>0</v>
      </c>
      <c r="E207" s="2">
        <v>0</v>
      </c>
      <c r="F207" s="2">
        <v>0</v>
      </c>
      <c r="G207" s="3">
        <f t="shared" si="0"/>
        <v>0.86314000000000002</v>
      </c>
      <c r="H207" s="3">
        <f t="shared" si="1"/>
        <v>0.19000000000000039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1100.76</v>
      </c>
      <c r="E212" s="2">
        <v>0</v>
      </c>
      <c r="F212" s="2">
        <v>0</v>
      </c>
      <c r="G212" s="3">
        <f t="shared" si="0"/>
        <v>464.52071999999998</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1100</v>
      </c>
      <c r="E213" s="2">
        <v>0</v>
      </c>
      <c r="F213" s="2">
        <v>0</v>
      </c>
      <c r="G213" s="3">
        <f t="shared" si="0"/>
        <v>466.4</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0.76</v>
      </c>
      <c r="E215" s="2">
        <v>0</v>
      </c>
      <c r="F215" s="2">
        <v>0</v>
      </c>
      <c r="G215" s="3">
        <f t="shared" si="0"/>
        <v>0.32528000000000001</v>
      </c>
      <c r="H215" s="3">
        <f t="shared" si="1"/>
        <v>0.24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26054.11</v>
      </c>
      <c r="D258" s="2">
        <f>'PR-RAS'!E262</f>
        <v>35670.120000000003</v>
      </c>
      <c r="E258" s="2">
        <v>0</v>
      </c>
      <c r="F258" s="2">
        <v>0</v>
      </c>
      <c r="G258" s="3">
        <f t="shared" si="0"/>
        <v>25030.347950000003</v>
      </c>
      <c r="H258" s="3">
        <f t="shared" si="1"/>
        <v>0.23000000000320142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26054.11</v>
      </c>
      <c r="D265" s="2">
        <f>'PR-RAS'!E269</f>
        <v>35670.120000000003</v>
      </c>
      <c r="E265" s="2">
        <v>0</v>
      </c>
      <c r="F265" s="2">
        <v>0</v>
      </c>
      <c r="G265" s="3">
        <f t="shared" si="0"/>
        <v>25712.108400000001</v>
      </c>
      <c r="H265" s="3">
        <f t="shared" si="1"/>
        <v>0.23000000000320142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20038.810000000001</v>
      </c>
      <c r="D267" s="2">
        <f>'PR-RAS'!E271</f>
        <v>31401.82</v>
      </c>
      <c r="E267" s="2">
        <v>0</v>
      </c>
      <c r="F267" s="2">
        <v>0</v>
      </c>
      <c r="G267" s="3">
        <f t="shared" si="0"/>
        <v>22036.091700000001</v>
      </c>
      <c r="H267" s="3">
        <f t="shared" si="1"/>
        <v>0.36999999999898137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6015.3</v>
      </c>
      <c r="D268" s="2">
        <f>'PR-RAS'!E272</f>
        <v>4268.3</v>
      </c>
      <c r="E268" s="2">
        <v>0</v>
      </c>
      <c r="F268" s="2">
        <v>0</v>
      </c>
      <c r="G268" s="3">
        <f t="shared" si="0"/>
        <v>3885.3573000000006</v>
      </c>
      <c r="H268" s="3">
        <f t="shared" si="1"/>
        <v>0.6000000000003638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964.54</v>
      </c>
      <c r="D269" s="2">
        <f>'PR-RAS'!E273</f>
        <v>897.43</v>
      </c>
      <c r="E269" s="2">
        <v>0</v>
      </c>
      <c r="F269" s="2">
        <v>0</v>
      </c>
      <c r="G269" s="3">
        <f t="shared" si="0"/>
        <v>739.51919999999996</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964.54</v>
      </c>
      <c r="D270" s="2">
        <f>'PR-RAS'!E274</f>
        <v>897.43</v>
      </c>
      <c r="E270" s="2">
        <v>0</v>
      </c>
      <c r="F270" s="2">
        <v>0</v>
      </c>
      <c r="G270" s="3">
        <f t="shared" si="0"/>
        <v>742.27859999999998</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964.54</v>
      </c>
      <c r="D272" s="2">
        <f>'PR-RAS'!E276</f>
        <v>897.43</v>
      </c>
      <c r="E272" s="2">
        <v>0</v>
      </c>
      <c r="F272" s="2">
        <v>0</v>
      </c>
      <c r="G272" s="3">
        <f t="shared" si="0"/>
        <v>747.79739999999993</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2090480.1899999997</v>
      </c>
      <c r="D295" s="2">
        <f>'PR-RAS'!E299</f>
        <v>2477696.79</v>
      </c>
      <c r="E295" s="2">
        <v>0</v>
      </c>
      <c r="F295" s="2">
        <v>0</v>
      </c>
      <c r="G295" s="3">
        <f t="shared" si="12"/>
        <v>2071486.8883799997</v>
      </c>
      <c r="H295" s="3">
        <f t="shared" si="13"/>
        <v>0.3999999996740371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110737.48000000021</v>
      </c>
      <c r="D296" s="2">
        <f>'PR-RAS'!E300</f>
        <v>21298.810000000056</v>
      </c>
      <c r="E296" s="2">
        <v>0</v>
      </c>
      <c r="F296" s="2">
        <v>0</v>
      </c>
      <c r="G296" s="3">
        <f t="shared" si="12"/>
        <v>45233.854500000096</v>
      </c>
      <c r="H296" s="3">
        <f t="shared" si="13"/>
        <v>0.67000000015832484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41616.080000000002</v>
      </c>
      <c r="D298" s="2">
        <f>'PR-RAS'!E302</f>
        <v>71259.13</v>
      </c>
      <c r="E298" s="2">
        <v>0</v>
      </c>
      <c r="F298" s="2">
        <v>0</v>
      </c>
      <c r="G298" s="3">
        <f t="shared" si="12"/>
        <v>54687.898980000005</v>
      </c>
      <c r="H298" s="3">
        <f t="shared" si="13"/>
        <v>0.21000000000640284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2802.37</v>
      </c>
      <c r="D300" s="2">
        <f>'PR-RAS'!E304</f>
        <v>167238.56</v>
      </c>
      <c r="E300" s="2">
        <v>0</v>
      </c>
      <c r="F300" s="2">
        <v>0</v>
      </c>
      <c r="G300" s="3">
        <f t="shared" si="12"/>
        <v>100846.56750999999</v>
      </c>
      <c r="H300" s="3">
        <f t="shared" si="13"/>
        <v>0.81000000000221917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453.58</v>
      </c>
      <c r="D301" s="2">
        <f>'PR-RAS'!E305</f>
        <v>1798.88</v>
      </c>
      <c r="E301" s="2">
        <v>0</v>
      </c>
      <c r="F301" s="2">
        <v>0</v>
      </c>
      <c r="G301" s="3">
        <f t="shared" si="12"/>
        <v>1215.402</v>
      </c>
      <c r="H301" s="3">
        <f t="shared" si="13"/>
        <v>0.53999999999990678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58339.79</v>
      </c>
      <c r="D355" s="2">
        <f>'PR-RAS'!E360</f>
        <v>647227.3899999999</v>
      </c>
      <c r="E355" s="2">
        <v>0</v>
      </c>
      <c r="F355" s="2">
        <v>0</v>
      </c>
      <c r="G355" s="3">
        <f t="shared" si="12"/>
        <v>478889.27777999989</v>
      </c>
      <c r="H355" s="3">
        <f t="shared" si="13"/>
        <v>0.5999999998966814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58339.79</v>
      </c>
      <c r="D368" s="2">
        <f>'PR-RAS'!E373</f>
        <v>34132.57</v>
      </c>
      <c r="E368" s="2">
        <v>0</v>
      </c>
      <c r="F368" s="2">
        <v>0</v>
      </c>
      <c r="G368" s="3">
        <f t="shared" si="12"/>
        <v>46464.009309999994</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32080.75</v>
      </c>
      <c r="D374" s="2">
        <f>'PR-RAS'!E379</f>
        <v>13343.7</v>
      </c>
      <c r="E374" s="2">
        <v>0</v>
      </c>
      <c r="F374" s="2">
        <v>0</v>
      </c>
      <c r="G374" s="3">
        <f t="shared" si="12"/>
        <v>21920.519950000002</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32080.75</v>
      </c>
      <c r="D375" s="2">
        <f>'PR-RAS'!E380</f>
        <v>13343.7</v>
      </c>
      <c r="E375" s="2">
        <v>0</v>
      </c>
      <c r="F375" s="2">
        <v>0</v>
      </c>
      <c r="G375" s="3">
        <f t="shared" si="12"/>
        <v>21979.288100000002</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6634.04</v>
      </c>
      <c r="D388" s="2">
        <f>'PR-RAS'!E393</f>
        <v>8276.3700000000008</v>
      </c>
      <c r="E388" s="2">
        <v>0</v>
      </c>
      <c r="F388" s="2">
        <v>0</v>
      </c>
      <c r="G388" s="3">
        <f t="shared" si="12"/>
        <v>8973.2838600000014</v>
      </c>
      <c r="H388" s="3">
        <f t="shared" si="13"/>
        <v>0.41000000000076398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6634.04</v>
      </c>
      <c r="D389" s="2">
        <f>'PR-RAS'!E394</f>
        <v>8276.3700000000008</v>
      </c>
      <c r="E389" s="2">
        <v>0</v>
      </c>
      <c r="F389" s="2">
        <v>0</v>
      </c>
      <c r="G389" s="3">
        <f t="shared" si="12"/>
        <v>8996.4706400000014</v>
      </c>
      <c r="H389" s="3">
        <f t="shared" si="13"/>
        <v>0.41000000000076398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19625</v>
      </c>
      <c r="D396" s="2">
        <f>'PR-RAS'!E401</f>
        <v>12512.5</v>
      </c>
      <c r="E396" s="2">
        <v>0</v>
      </c>
      <c r="F396" s="2">
        <v>0</v>
      </c>
      <c r="G396" s="3">
        <f t="shared" si="12"/>
        <v>17636.75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19625</v>
      </c>
      <c r="D400" s="2">
        <f>'PR-RAS'!E405</f>
        <v>12512.5</v>
      </c>
      <c r="E400" s="2">
        <v>0</v>
      </c>
      <c r="F400" s="2">
        <v>0</v>
      </c>
      <c r="G400" s="3">
        <f t="shared" si="12"/>
        <v>17815.350000000002</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613094.81999999995</v>
      </c>
      <c r="E407" s="2">
        <v>0</v>
      </c>
      <c r="F407" s="2">
        <v>0</v>
      </c>
      <c r="G407" s="3">
        <f t="shared" si="12"/>
        <v>497832.99384000001</v>
      </c>
      <c r="H407" s="3">
        <f t="shared" si="13"/>
        <v>0.18000000005122274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613094.81999999995</v>
      </c>
      <c r="E408" s="2">
        <v>0</v>
      </c>
      <c r="F408" s="2">
        <v>0</v>
      </c>
      <c r="G408" s="3">
        <f t="shared" si="12"/>
        <v>499059.18347999995</v>
      </c>
      <c r="H408" s="3">
        <f t="shared" si="13"/>
        <v>0.18000000005122274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58339.79</v>
      </c>
      <c r="D413" s="2">
        <f>'PR-RAS'!E418</f>
        <v>647227.3899999999</v>
      </c>
      <c r="E413" s="2">
        <v>0</v>
      </c>
      <c r="F413" s="2">
        <v>0</v>
      </c>
      <c r="G413" s="3">
        <f t="shared" si="12"/>
        <v>557351.36283999996</v>
      </c>
      <c r="H413" s="3">
        <f t="shared" si="13"/>
        <v>0.5999999998966814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16598.3</v>
      </c>
      <c r="D415" s="2">
        <f>'PR-RAS'!E420</f>
        <v>20245.82</v>
      </c>
      <c r="E415" s="2">
        <v>0</v>
      </c>
      <c r="F415" s="2">
        <v>0</v>
      </c>
      <c r="G415" s="3">
        <f t="shared" si="12"/>
        <v>23635.23516</v>
      </c>
      <c r="H415" s="3">
        <f t="shared" si="13"/>
        <v>0.47999999999956344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2201217.67</v>
      </c>
      <c r="D417" s="2">
        <f>'PR-RAS'!E422</f>
        <v>2498995.6</v>
      </c>
      <c r="E417" s="2">
        <v>0</v>
      </c>
      <c r="F417" s="2">
        <v>0</v>
      </c>
      <c r="G417" s="3">
        <f t="shared" si="12"/>
        <v>2994870.88992</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2148819.9799999995</v>
      </c>
      <c r="D418" s="2">
        <f>'PR-RAS'!E423</f>
        <v>3124924.1799999997</v>
      </c>
      <c r="E418" s="2">
        <v>0</v>
      </c>
      <c r="F418" s="2">
        <v>0</v>
      </c>
      <c r="G418" s="3">
        <f t="shared" si="12"/>
        <v>3502244.6977799996</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52397.69000000041</v>
      </c>
      <c r="D419" s="2">
        <f>'PR-RAS'!E424</f>
        <v>0</v>
      </c>
      <c r="E419" s="2">
        <v>0</v>
      </c>
      <c r="F419" s="2">
        <v>0</v>
      </c>
      <c r="G419" s="3">
        <f t="shared" si="12"/>
        <v>21902.234420000172</v>
      </c>
      <c r="H419" s="3">
        <f t="shared" si="13"/>
        <v>0.30999999959021807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625928.57999999961</v>
      </c>
      <c r="E420" s="2">
        <v>0</v>
      </c>
      <c r="F420" s="2">
        <v>0</v>
      </c>
      <c r="G420" s="3">
        <f t="shared" si="12"/>
        <v>524528.15003999963</v>
      </c>
      <c r="H420" s="3">
        <f t="shared" si="13"/>
        <v>0.42000000039115548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25017.780000000002</v>
      </c>
      <c r="D421" s="2">
        <f>'PR-RAS'!E426</f>
        <v>51013.310000000005</v>
      </c>
      <c r="E421" s="2">
        <v>0</v>
      </c>
      <c r="F421" s="2">
        <v>0</v>
      </c>
      <c r="G421" s="3">
        <f t="shared" si="12"/>
        <v>53358.648000000001</v>
      </c>
      <c r="H421" s="3">
        <f t="shared" si="13"/>
        <v>0.53000000000247383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2802.37</v>
      </c>
      <c r="D423" s="2">
        <f>'PR-RAS'!E428</f>
        <v>167238.56</v>
      </c>
      <c r="E423" s="2">
        <v>0</v>
      </c>
      <c r="F423" s="2">
        <v>0</v>
      </c>
      <c r="G423" s="3">
        <f t="shared" si="12"/>
        <v>142331.94477999999</v>
      </c>
      <c r="H423" s="3">
        <f t="shared" si="13"/>
        <v>0.81000000000221917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27529.3</v>
      </c>
      <c r="D636" s="2">
        <f>'PR-RAS'!E642</f>
        <v>27529.3</v>
      </c>
      <c r="E636" s="2">
        <v>0</v>
      </c>
      <c r="F636" s="2">
        <v>0</v>
      </c>
      <c r="G636" s="3">
        <f t="shared" si="14"/>
        <v>52443.316499999994</v>
      </c>
      <c r="H636" s="3">
        <f t="shared" si="15"/>
        <v>0.59999999999854481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2201217.67</v>
      </c>
      <c r="D637" s="2">
        <f>'PR-RAS'!E643</f>
        <v>2498995.6</v>
      </c>
      <c r="E637" s="2">
        <v>0</v>
      </c>
      <c r="F637" s="2">
        <v>0</v>
      </c>
      <c r="G637" s="3">
        <f t="shared" si="14"/>
        <v>4578696.8413200006</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2148819.9799999995</v>
      </c>
      <c r="D638" s="2">
        <f>'PR-RAS'!E644</f>
        <v>3124924.1799999997</v>
      </c>
      <c r="E638" s="2">
        <v>0</v>
      </c>
      <c r="F638" s="2">
        <v>0</v>
      </c>
      <c r="G638" s="3">
        <f t="shared" si="14"/>
        <v>5349951.7325799996</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52397.69000000041</v>
      </c>
      <c r="D639" s="2">
        <f>'PR-RAS'!E645</f>
        <v>0</v>
      </c>
      <c r="E639" s="2">
        <v>0</v>
      </c>
      <c r="F639" s="2">
        <v>0</v>
      </c>
      <c r="G639" s="3">
        <f t="shared" si="14"/>
        <v>33429.726220000259</v>
      </c>
      <c r="H639" s="3">
        <f t="shared" si="15"/>
        <v>0.30999999959021807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625928.57999999961</v>
      </c>
      <c r="E640" s="2">
        <v>0</v>
      </c>
      <c r="F640" s="2">
        <v>0</v>
      </c>
      <c r="G640" s="3">
        <f t="shared" si="14"/>
        <v>799936.72523999948</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23484.010000000006</v>
      </c>
      <c r="E641" s="2">
        <v>0</v>
      </c>
      <c r="F641" s="2">
        <v>0</v>
      </c>
      <c r="G641" s="3">
        <f t="shared" si="14"/>
        <v>30059.532800000008</v>
      </c>
      <c r="H641" s="3">
        <f t="shared" si="15"/>
        <v>1.0000000005675247E-2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2511.5199999999968</v>
      </c>
      <c r="D642" s="2">
        <f>'PR-RAS'!E648</f>
        <v>0</v>
      </c>
      <c r="E642" s="2">
        <v>0</v>
      </c>
      <c r="F642" s="2">
        <v>0</v>
      </c>
      <c r="G642" s="3">
        <f t="shared" si="14"/>
        <v>1609.8843199999981</v>
      </c>
      <c r="H642" s="3">
        <f t="shared" si="15"/>
        <v>0.48000000000320142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49886.170000000413</v>
      </c>
      <c r="D643" s="2">
        <f>'PR-RAS'!E649</f>
        <v>0</v>
      </c>
      <c r="E643" s="2">
        <v>0</v>
      </c>
      <c r="F643" s="2">
        <v>0</v>
      </c>
      <c r="G643" s="3">
        <f t="shared" si="14"/>
        <v>32026.921140000264</v>
      </c>
      <c r="H643" s="3">
        <f t="shared" si="15"/>
        <v>0.17000000041298335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602444.5699999996</v>
      </c>
      <c r="E644" s="2">
        <v>0</v>
      </c>
      <c r="F644" s="2">
        <v>0</v>
      </c>
      <c r="G644" s="3">
        <f t="shared" si="14"/>
        <v>774743.71701999952</v>
      </c>
      <c r="H644" s="3">
        <f t="shared" si="15"/>
        <v>0.43000000040046871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131209.93</v>
      </c>
      <c r="D645" s="2">
        <f>'PR-RAS'!E651</f>
        <v>0</v>
      </c>
      <c r="E645" s="2">
        <v>0</v>
      </c>
      <c r="F645" s="2">
        <v>0</v>
      </c>
      <c r="G645" s="3">
        <f t="shared" si="14"/>
        <v>84499.194919999994</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75</v>
      </c>
      <c r="E651" s="2">
        <v>0</v>
      </c>
      <c r="F651" s="2">
        <v>0</v>
      </c>
      <c r="G651" s="3">
        <f t="shared" si="14"/>
        <v>147.55000000000001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1748771.23</v>
      </c>
      <c r="D676" s="2">
        <f>'PR-RAS'!E683</f>
        <v>1844105.2</v>
      </c>
      <c r="E676" s="2">
        <v>0</v>
      </c>
      <c r="F676" s="2">
        <v>0</v>
      </c>
      <c r="G676" s="3">
        <f t="shared" si="14"/>
        <v>3669962.6002500001</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964.54</v>
      </c>
      <c r="D677" s="2">
        <f>'PR-RAS'!E684</f>
        <v>2817.56</v>
      </c>
      <c r="E677" s="2">
        <v>0</v>
      </c>
      <c r="F677" s="2">
        <v>0</v>
      </c>
      <c r="G677" s="3">
        <f t="shared" si="14"/>
        <v>4461.3701600000004</v>
      </c>
      <c r="H677" s="3">
        <f t="shared" si="15"/>
        <v>0.90000000000009095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3897.77</v>
      </c>
      <c r="D678" s="2">
        <f>'PR-RAS'!E685</f>
        <v>4549.1899999999996</v>
      </c>
      <c r="E678" s="2">
        <v>0</v>
      </c>
      <c r="F678" s="2">
        <v>0</v>
      </c>
      <c r="G678" s="3">
        <f t="shared" si="14"/>
        <v>8798.3935500000007</v>
      </c>
      <c r="H678" s="3">
        <f t="shared" si="15"/>
        <v>0.41999999999961801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88474.52</v>
      </c>
      <c r="D695" s="2">
        <f>'PR-RAS'!E702</f>
        <v>72705.8</v>
      </c>
      <c r="E695" s="2">
        <v>0</v>
      </c>
      <c r="F695" s="2">
        <v>0</v>
      </c>
      <c r="G695" s="3">
        <f t="shared" si="14"/>
        <v>162316.96727999998</v>
      </c>
      <c r="H695" s="3">
        <f t="shared" si="15"/>
        <v>0.67999999999301508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5020.2</v>
      </c>
      <c r="E697" s="2">
        <v>0</v>
      </c>
      <c r="F697" s="2">
        <v>0</v>
      </c>
      <c r="G697" s="3">
        <f t="shared" si="14"/>
        <v>6988.1183999999994</v>
      </c>
      <c r="H697" s="3">
        <f t="shared" si="15"/>
        <v>0.1999999999998181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154624.76999999999</v>
      </c>
      <c r="E699" s="2">
        <v>0</v>
      </c>
      <c r="F699" s="2">
        <v>0</v>
      </c>
      <c r="G699" s="3">
        <f t="shared" si="14"/>
        <v>215856.17891999998</v>
      </c>
      <c r="H699" s="3">
        <f t="shared" si="15"/>
        <v>0.23000000001047738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16128.5</v>
      </c>
      <c r="D717" s="2">
        <f>'PR-RAS'!E724</f>
        <v>24132.79</v>
      </c>
      <c r="E717" s="2">
        <v>0</v>
      </c>
      <c r="F717" s="2">
        <v>0</v>
      </c>
      <c r="G717" s="3">
        <f t="shared" si="14"/>
        <v>46106.16128</v>
      </c>
      <c r="H717" s="3">
        <f t="shared" si="15"/>
        <v>0.70999999999912689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1482.69</v>
      </c>
      <c r="D719" s="2">
        <f>'PR-RAS'!E726</f>
        <v>13.28</v>
      </c>
      <c r="E719" s="2">
        <v>0</v>
      </c>
      <c r="F719" s="2">
        <v>0</v>
      </c>
      <c r="G719" s="3">
        <f t="shared" si="14"/>
        <v>1083.6415</v>
      </c>
      <c r="H719" s="3">
        <f t="shared" si="15"/>
        <v>0.58999999999994479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30844.53</v>
      </c>
      <c r="D727" s="2">
        <f>'PR-RAS'!E734</f>
        <v>31189.86</v>
      </c>
      <c r="E727" s="2">
        <v>0</v>
      </c>
      <c r="F727" s="2">
        <v>0</v>
      </c>
      <c r="G727" s="3">
        <f t="shared" si="14"/>
        <v>67680.805500000002</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155.96</v>
      </c>
      <c r="D729" s="2">
        <f>'PR-RAS'!E736</f>
        <v>10051.4</v>
      </c>
      <c r="E729" s="2">
        <v>0</v>
      </c>
      <c r="F729" s="2">
        <v>0</v>
      </c>
      <c r="G729" s="3">
        <f t="shared" si="14"/>
        <v>14748.377279999999</v>
      </c>
      <c r="H729" s="3">
        <f t="shared" si="15"/>
        <v>0.43999999999962824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4.1900000000000004</v>
      </c>
      <c r="D753" s="2">
        <f>'PR-RAS'!E760</f>
        <v>0</v>
      </c>
      <c r="E753" s="2">
        <v>0</v>
      </c>
      <c r="F753" s="2">
        <v>0</v>
      </c>
      <c r="G753" s="3">
        <f t="shared" si="14"/>
        <v>3.1508800000000003</v>
      </c>
      <c r="H753" s="3">
        <f t="shared" si="15"/>
        <v>0.19000000000000039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20038.810000000001</v>
      </c>
      <c r="D848" s="2">
        <f>'PR-RAS'!E855</f>
        <v>31401.82</v>
      </c>
      <c r="E848" s="2">
        <v>0</v>
      </c>
      <c r="F848" s="2">
        <v>0</v>
      </c>
      <c r="G848" s="3">
        <f t="shared" si="34"/>
        <v>70167.55515</v>
      </c>
      <c r="H848" s="3">
        <f t="shared" si="35"/>
        <v>0.36999999999898137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2412364.0099999998</v>
      </c>
      <c r="D1011" s="7">
        <f>BILANCA!E6</f>
        <v>3152812.4099999997</v>
      </c>
      <c r="E1011" s="7">
        <v>0</v>
      </c>
      <c r="F1011" s="7">
        <v>0</v>
      </c>
      <c r="G1011" s="8">
        <f t="shared" ref="G1011:G1306" si="38">B1011/1000*C1011+B1011/500*D1011</f>
        <v>8717.9888299999984</v>
      </c>
      <c r="H1011" s="8">
        <f t="shared" si="35"/>
        <v>0.41999999945983291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2179282.5299999998</v>
      </c>
      <c r="D1012" s="2">
        <f>BILANCA!E7</f>
        <v>2560437.5699999998</v>
      </c>
      <c r="E1012" s="2">
        <v>0</v>
      </c>
      <c r="F1012" s="2">
        <v>0</v>
      </c>
      <c r="G1012" s="3">
        <f t="shared" si="38"/>
        <v>14600.315340000001</v>
      </c>
      <c r="H1012" s="3">
        <f t="shared" si="35"/>
        <v>0.90000000037252903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427739.06</v>
      </c>
      <c r="D1013" s="2">
        <f>BILANCA!E8</f>
        <v>427739.06</v>
      </c>
      <c r="E1013" s="2">
        <v>0</v>
      </c>
      <c r="F1013" s="2">
        <v>0</v>
      </c>
      <c r="G1013" s="3">
        <f t="shared" si="38"/>
        <v>3849.6515400000003</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427739.06</v>
      </c>
      <c r="D1014" s="2">
        <f>BILANCA!E9</f>
        <v>427739.06</v>
      </c>
      <c r="E1014" s="2">
        <v>0</v>
      </c>
      <c r="F1014" s="2">
        <v>0</v>
      </c>
      <c r="G1014" s="3">
        <f t="shared" si="38"/>
        <v>5132.8687200000004</v>
      </c>
      <c r="H1014" s="3">
        <f t="shared" si="35"/>
        <v>0.11999999999534339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1713813.14</v>
      </c>
      <c r="D1017" s="2">
        <f>BILANCA!E12</f>
        <v>1638398.4899999998</v>
      </c>
      <c r="E1017" s="2">
        <v>0</v>
      </c>
      <c r="F1017" s="2">
        <v>0</v>
      </c>
      <c r="G1017" s="3">
        <f t="shared" si="38"/>
        <v>34934.270839999997</v>
      </c>
      <c r="H1017" s="3">
        <f t="shared" si="35"/>
        <v>0.62999999965541065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1537138.39</v>
      </c>
      <c r="D1018" s="2">
        <f>BILANCA!E13</f>
        <v>1500684.2399999998</v>
      </c>
      <c r="E1018" s="2">
        <v>0</v>
      </c>
      <c r="F1018" s="2">
        <v>0</v>
      </c>
      <c r="G1018" s="3">
        <f t="shared" si="38"/>
        <v>36308.054959999994</v>
      </c>
      <c r="H1018" s="3">
        <f t="shared" si="35"/>
        <v>0.62999999965541065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2916337.28</v>
      </c>
      <c r="D1020" s="2">
        <f>BILANCA!E15</f>
        <v>2916337.28</v>
      </c>
      <c r="E1020" s="2">
        <v>0</v>
      </c>
      <c r="F1020" s="2">
        <v>0</v>
      </c>
      <c r="G1020" s="3">
        <f t="shared" si="38"/>
        <v>87490.118399999992</v>
      </c>
      <c r="H1020" s="3">
        <f t="shared" si="35"/>
        <v>0.55999999959021807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1379198.89</v>
      </c>
      <c r="D1023" s="2">
        <f>BILANCA!E18</f>
        <v>1415653.04</v>
      </c>
      <c r="E1023" s="2">
        <v>0</v>
      </c>
      <c r="F1023" s="2">
        <v>0</v>
      </c>
      <c r="G1023" s="3">
        <f t="shared" si="38"/>
        <v>54736.564610000001</v>
      </c>
      <c r="H1023" s="3">
        <f t="shared" si="35"/>
        <v>0.15000000013969839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175609.58999999997</v>
      </c>
      <c r="D1024" s="2">
        <f>BILANCA!E19</f>
        <v>136810.75000000006</v>
      </c>
      <c r="E1024" s="2">
        <v>0</v>
      </c>
      <c r="F1024" s="2">
        <v>0</v>
      </c>
      <c r="G1024" s="3">
        <f t="shared" si="38"/>
        <v>6289.2352600000013</v>
      </c>
      <c r="H1024" s="3">
        <f t="shared" si="3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390247.18</v>
      </c>
      <c r="D1025" s="2">
        <f>BILANCA!E20</f>
        <v>405410.27</v>
      </c>
      <c r="E1025" s="2">
        <v>0</v>
      </c>
      <c r="F1025" s="2">
        <v>0</v>
      </c>
      <c r="G1025" s="3">
        <f t="shared" si="38"/>
        <v>18016.015800000001</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8175.72</v>
      </c>
      <c r="D1026" s="2">
        <f>BILANCA!E21</f>
        <v>0</v>
      </c>
      <c r="E1026" s="2">
        <v>0</v>
      </c>
      <c r="F1026" s="2">
        <v>0</v>
      </c>
      <c r="G1026" s="3">
        <f t="shared" si="38"/>
        <v>130.81152</v>
      </c>
      <c r="H1026" s="3">
        <f t="shared" si="35"/>
        <v>0.27999999999974534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9794.8700000000008</v>
      </c>
      <c r="D1027" s="2">
        <f>BILANCA!E22</f>
        <v>8697.77</v>
      </c>
      <c r="E1027" s="2">
        <v>0</v>
      </c>
      <c r="F1027" s="2">
        <v>0</v>
      </c>
      <c r="G1027" s="3">
        <f t="shared" si="38"/>
        <v>462.23697000000004</v>
      </c>
      <c r="H1027" s="3">
        <f t="shared" si="35"/>
        <v>0.35999999999876309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23130.27</v>
      </c>
      <c r="D1029" s="2">
        <f>BILANCA!E24</f>
        <v>23130.27</v>
      </c>
      <c r="E1029" s="2">
        <v>0</v>
      </c>
      <c r="F1029" s="2">
        <v>0</v>
      </c>
      <c r="G1029" s="3">
        <f t="shared" si="38"/>
        <v>1318.4253899999999</v>
      </c>
      <c r="H1029" s="3">
        <f t="shared" si="35"/>
        <v>0.54000000000087311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8880.41</v>
      </c>
      <c r="D1030" s="2">
        <f>BILANCA!E25</f>
        <v>0</v>
      </c>
      <c r="E1030" s="2">
        <v>0</v>
      </c>
      <c r="F1030" s="2">
        <v>0</v>
      </c>
      <c r="G1030" s="3">
        <f t="shared" si="38"/>
        <v>177.60820000000001</v>
      </c>
      <c r="H1030" s="3">
        <f t="shared" si="35"/>
        <v>0.40999999999985448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27710.25</v>
      </c>
      <c r="D1031" s="2">
        <f>BILANCA!E26</f>
        <v>37687.760000000002</v>
      </c>
      <c r="E1031" s="2">
        <v>0</v>
      </c>
      <c r="F1031" s="2">
        <v>0</v>
      </c>
      <c r="G1031" s="3">
        <f t="shared" si="38"/>
        <v>2164.8011700000002</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292329.11</v>
      </c>
      <c r="D1033" s="2">
        <f>BILANCA!E28</f>
        <v>338115.32</v>
      </c>
      <c r="E1033" s="2">
        <v>0</v>
      </c>
      <c r="F1033" s="2">
        <v>0</v>
      </c>
      <c r="G1033" s="3">
        <f t="shared" si="38"/>
        <v>22276.874250000001</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229.01000000000022</v>
      </c>
      <c r="D1034" s="2">
        <f>BILANCA!E29</f>
        <v>67.350000000000364</v>
      </c>
      <c r="E1034" s="2">
        <v>0</v>
      </c>
      <c r="F1034" s="2">
        <v>0</v>
      </c>
      <c r="G1034" s="3">
        <f t="shared" si="38"/>
        <v>8.7290400000000226</v>
      </c>
      <c r="H1034" s="3">
        <f t="shared" si="35"/>
        <v>0.36000000000058208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13901.92</v>
      </c>
      <c r="D1035" s="2">
        <f>BILANCA!E30</f>
        <v>13901.92</v>
      </c>
      <c r="E1035" s="2">
        <v>0</v>
      </c>
      <c r="F1035" s="2">
        <v>0</v>
      </c>
      <c r="G1035" s="3">
        <f t="shared" si="38"/>
        <v>1042.644</v>
      </c>
      <c r="H1035" s="3">
        <f t="shared" si="35"/>
        <v>0.15999999999985448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13672.91</v>
      </c>
      <c r="D1039" s="2">
        <f>BILANCA!E34</f>
        <v>13834.57</v>
      </c>
      <c r="E1039" s="2">
        <v>0</v>
      </c>
      <c r="F1039" s="2">
        <v>0</v>
      </c>
      <c r="G1039" s="3">
        <f t="shared" si="38"/>
        <v>1198.9194500000001</v>
      </c>
      <c r="H1039" s="3">
        <f t="shared" si="35"/>
        <v>0.52000000000043656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836.14999999999418</v>
      </c>
      <c r="D1040" s="2">
        <f>BILANCA!E35</f>
        <v>836.14999999999418</v>
      </c>
      <c r="E1040" s="2">
        <v>0</v>
      </c>
      <c r="F1040" s="2">
        <v>0</v>
      </c>
      <c r="G1040" s="3">
        <f t="shared" si="38"/>
        <v>75.253499999999477</v>
      </c>
      <c r="H1040" s="3">
        <f t="shared" si="35"/>
        <v>0.29999999998835847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97486.11</v>
      </c>
      <c r="D1041" s="2">
        <f>BILANCA!E36</f>
        <v>105762.48</v>
      </c>
      <c r="E1041" s="2">
        <v>0</v>
      </c>
      <c r="F1041" s="2">
        <v>0</v>
      </c>
      <c r="G1041" s="3">
        <f t="shared" si="38"/>
        <v>9579.3431700000001</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836.15</v>
      </c>
      <c r="D1042" s="2">
        <f>BILANCA!E37</f>
        <v>836.15</v>
      </c>
      <c r="E1042" s="2">
        <v>0</v>
      </c>
      <c r="F1042" s="2">
        <v>0</v>
      </c>
      <c r="G1042" s="3">
        <f t="shared" si="38"/>
        <v>80.270399999999995</v>
      </c>
      <c r="H1042" s="3">
        <f t="shared" si="35"/>
        <v>0.29999999999995453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97486.11</v>
      </c>
      <c r="D1045" s="2">
        <f>BILANCA!E40</f>
        <v>105762.48</v>
      </c>
      <c r="E1045" s="2">
        <v>0</v>
      </c>
      <c r="F1045" s="2">
        <v>0</v>
      </c>
      <c r="G1045" s="3">
        <f t="shared" si="38"/>
        <v>10815.387450000002</v>
      </c>
      <c r="H1045" s="3">
        <f t="shared" si="35"/>
        <v>0.58999999999650754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95811.18</v>
      </c>
      <c r="D1059" s="2">
        <f>BILANCA!E54</f>
        <v>95715.57</v>
      </c>
      <c r="E1059" s="2">
        <v>0</v>
      </c>
      <c r="F1059" s="2">
        <v>0</v>
      </c>
      <c r="G1059" s="3">
        <f t="shared" si="38"/>
        <v>14074.873680000001</v>
      </c>
      <c r="H1059" s="3">
        <f t="shared" si="35"/>
        <v>0.60999999998603016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95811.18</v>
      </c>
      <c r="D1060" s="2">
        <f>BILANCA!E55</f>
        <v>95715.57</v>
      </c>
      <c r="E1060" s="2">
        <v>0</v>
      </c>
      <c r="F1060" s="2">
        <v>0</v>
      </c>
      <c r="G1060" s="3">
        <f t="shared" si="38"/>
        <v>14362.116000000002</v>
      </c>
      <c r="H1060" s="3">
        <f t="shared" si="35"/>
        <v>0.60999999998603016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37730.33</v>
      </c>
      <c r="D1061" s="2">
        <f>BILANCA!E56</f>
        <v>494300.02</v>
      </c>
      <c r="E1061" s="2">
        <v>0</v>
      </c>
      <c r="F1061" s="2">
        <v>0</v>
      </c>
      <c r="G1061" s="3">
        <f t="shared" si="38"/>
        <v>52342.848870000002</v>
      </c>
      <c r="H1061" s="3">
        <f t="shared" si="35"/>
        <v>0.35000000002037268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493612.52</v>
      </c>
      <c r="E1062" s="2">
        <v>0</v>
      </c>
      <c r="F1062" s="2">
        <v>0</v>
      </c>
      <c r="G1062" s="3">
        <f t="shared" si="38"/>
        <v>51335.702080000003</v>
      </c>
      <c r="H1062" s="3">
        <f t="shared" si="35"/>
        <v>0.47999999998137355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37730.33</v>
      </c>
      <c r="D1067" s="2">
        <f>BILANCA!E62</f>
        <v>687.5</v>
      </c>
      <c r="E1067" s="2">
        <v>0</v>
      </c>
      <c r="F1067" s="2">
        <v>0</v>
      </c>
      <c r="G1067" s="3">
        <f t="shared" si="38"/>
        <v>2229.0038100000002</v>
      </c>
      <c r="H1067" s="3">
        <f t="shared" si="35"/>
        <v>0.83000000000174623</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233081.47999999998</v>
      </c>
      <c r="D1074" s="2">
        <f>BILANCA!E69</f>
        <v>592374.84</v>
      </c>
      <c r="E1074" s="2">
        <v>0</v>
      </c>
      <c r="F1074" s="2">
        <v>0</v>
      </c>
      <c r="G1074" s="3">
        <f t="shared" si="38"/>
        <v>90741.194239999997</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7216.95</v>
      </c>
      <c r="D1087" s="2">
        <f>BILANCA!E82</f>
        <v>1129.0999999999999</v>
      </c>
      <c r="E1087" s="2">
        <v>0</v>
      </c>
      <c r="F1087" s="2">
        <v>0</v>
      </c>
      <c r="G1087" s="3">
        <f t="shared" si="38"/>
        <v>729.58654999999999</v>
      </c>
      <c r="H1087" s="3">
        <f t="shared" si="35"/>
        <v>0.15000000000009095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104.53</v>
      </c>
      <c r="D1090" s="2">
        <f>BILANCA!E85</f>
        <v>0</v>
      </c>
      <c r="E1090" s="2">
        <v>0</v>
      </c>
      <c r="F1090" s="2">
        <v>0</v>
      </c>
      <c r="G1090" s="3">
        <f t="shared" si="38"/>
        <v>8.3624000000000009</v>
      </c>
      <c r="H1090" s="3">
        <f t="shared" si="35"/>
        <v>0.46999999999999886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7112.42</v>
      </c>
      <c r="D1092" s="2">
        <f>BILANCA!E87</f>
        <v>1129.0999999999999</v>
      </c>
      <c r="E1092" s="2">
        <v>0</v>
      </c>
      <c r="F1092" s="2">
        <v>0</v>
      </c>
      <c r="G1092" s="3">
        <f t="shared" si="38"/>
        <v>768.39084000000003</v>
      </c>
      <c r="H1092" s="3">
        <f t="shared" si="35"/>
        <v>0.51999999999998181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94654.599999999991</v>
      </c>
      <c r="D1152" s="2">
        <f>BILANCA!E147</f>
        <v>591245.74</v>
      </c>
      <c r="E1152" s="2">
        <v>0</v>
      </c>
      <c r="F1152" s="2">
        <v>0</v>
      </c>
      <c r="G1152" s="3">
        <f t="shared" si="38"/>
        <v>181354.74335999996</v>
      </c>
      <c r="H1152" s="3">
        <f t="shared" si="41"/>
        <v>0.66000000001804437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163325.47</v>
      </c>
      <c r="E1155" s="2">
        <v>0</v>
      </c>
      <c r="F1155" s="2">
        <v>0</v>
      </c>
      <c r="G1155" s="3">
        <f t="shared" si="38"/>
        <v>47364.386299999998</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149116.01</v>
      </c>
      <c r="E1161" s="2">
        <v>0</v>
      </c>
      <c r="F1161" s="2">
        <v>0</v>
      </c>
      <c r="G1161" s="3">
        <f t="shared" si="38"/>
        <v>45033.035020000003</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14209.46</v>
      </c>
      <c r="E1163" s="2">
        <v>0</v>
      </c>
      <c r="F1163" s="2">
        <v>0</v>
      </c>
      <c r="G1163" s="3">
        <f t="shared" si="38"/>
        <v>4348.09476</v>
      </c>
      <c r="H1163" s="3">
        <f t="shared" si="41"/>
        <v>0.45999999999912689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2544.59</v>
      </c>
      <c r="D1165" s="2">
        <f>BILANCA!E160</f>
        <v>2285.29</v>
      </c>
      <c r="E1165" s="2">
        <v>0</v>
      </c>
      <c r="F1165" s="2">
        <v>0</v>
      </c>
      <c r="G1165" s="3">
        <f t="shared" si="38"/>
        <v>1102.8513499999999</v>
      </c>
      <c r="H1165" s="3">
        <f t="shared" si="41"/>
        <v>0.6999999999998181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453.58</v>
      </c>
      <c r="D1166" s="2">
        <f>BILANCA!E161</f>
        <v>1798.88</v>
      </c>
      <c r="E1166" s="2">
        <v>0</v>
      </c>
      <c r="F1166" s="2">
        <v>0</v>
      </c>
      <c r="G1166" s="3">
        <f t="shared" si="38"/>
        <v>632.00904000000003</v>
      </c>
      <c r="H1166" s="3">
        <f t="shared" si="41"/>
        <v>0.53999999999990678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91852.23</v>
      </c>
      <c r="D1167" s="2">
        <f>BILANCA!E162</f>
        <v>424007.18</v>
      </c>
      <c r="E1167" s="2">
        <v>0</v>
      </c>
      <c r="F1167" s="2">
        <v>0</v>
      </c>
      <c r="G1167" s="3">
        <f t="shared" si="38"/>
        <v>147559.05463</v>
      </c>
      <c r="H1167" s="3">
        <f t="shared" si="41"/>
        <v>0.40999999998894054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195.8</v>
      </c>
      <c r="D1169" s="2">
        <f>BILANCA!E164</f>
        <v>171.08</v>
      </c>
      <c r="E1169" s="2">
        <v>0</v>
      </c>
      <c r="F1169" s="2">
        <v>0</v>
      </c>
      <c r="G1169" s="3">
        <f t="shared" si="38"/>
        <v>85.535640000000001</v>
      </c>
      <c r="H1169" s="3">
        <f t="shared" si="41"/>
        <v>0.28000000000000114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131209.93</v>
      </c>
      <c r="D1176" s="2">
        <f>BILANCA!E171</f>
        <v>0</v>
      </c>
      <c r="E1176" s="2">
        <v>0</v>
      </c>
      <c r="F1176" s="2">
        <v>0</v>
      </c>
      <c r="G1176" s="3">
        <f t="shared" si="38"/>
        <v>21780.848379999999</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131209.93</v>
      </c>
      <c r="D1179" s="2">
        <f>BILANCA!E174</f>
        <v>0</v>
      </c>
      <c r="E1179" s="2">
        <v>0</v>
      </c>
      <c r="F1179" s="2">
        <v>0</v>
      </c>
      <c r="G1179" s="3">
        <f t="shared" si="38"/>
        <v>22174.478169999998</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2412364.0099999998</v>
      </c>
      <c r="D1180" s="2">
        <f>BILANCA!E176</f>
        <v>3152812.4099999997</v>
      </c>
      <c r="E1180" s="2">
        <v>0</v>
      </c>
      <c r="F1180" s="2">
        <v>0</v>
      </c>
      <c r="G1180" s="3">
        <f t="shared" si="38"/>
        <v>1482058.1011000001</v>
      </c>
      <c r="H1180" s="3">
        <f t="shared" si="41"/>
        <v>0.41999999945983291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180392.94</v>
      </c>
      <c r="D1181" s="2">
        <f>BILANCA!E177</f>
        <v>1027580.85</v>
      </c>
      <c r="E1181" s="2">
        <v>0</v>
      </c>
      <c r="F1181" s="2">
        <v>0</v>
      </c>
      <c r="G1181" s="3">
        <f t="shared" si="38"/>
        <v>382279.84344000003</v>
      </c>
      <c r="H1181" s="3">
        <f t="shared" si="41"/>
        <v>0.21000000002095476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171980.47</v>
      </c>
      <c r="D1182" s="2">
        <f>BILANCA!E178</f>
        <v>189967.59</v>
      </c>
      <c r="E1182" s="2">
        <v>0</v>
      </c>
      <c r="F1182" s="2">
        <v>0</v>
      </c>
      <c r="G1182" s="3">
        <f t="shared" si="38"/>
        <v>94929.491799999989</v>
      </c>
      <c r="H1182" s="3">
        <f t="shared" si="41"/>
        <v>0.88000000000465661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146104.16</v>
      </c>
      <c r="D1183" s="2">
        <f>BILANCA!E179</f>
        <v>159525.84</v>
      </c>
      <c r="E1183" s="2">
        <v>0</v>
      </c>
      <c r="F1183" s="2">
        <v>0</v>
      </c>
      <c r="G1183" s="3">
        <f t="shared" si="38"/>
        <v>80471.960319999984</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25828.77</v>
      </c>
      <c r="D1184" s="2">
        <f>BILANCA!E180</f>
        <v>30441.75</v>
      </c>
      <c r="E1184" s="2">
        <v>0</v>
      </c>
      <c r="F1184" s="2">
        <v>0</v>
      </c>
      <c r="G1184" s="3">
        <f t="shared" si="38"/>
        <v>15087.934979999998</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47.54</v>
      </c>
      <c r="D1198" s="2">
        <f>BILANCA!E194</f>
        <v>0</v>
      </c>
      <c r="E1198" s="2">
        <v>0</v>
      </c>
      <c r="F1198" s="2">
        <v>0</v>
      </c>
      <c r="G1198" s="3">
        <f t="shared" si="38"/>
        <v>8.9375199999999992</v>
      </c>
      <c r="H1198" s="3">
        <f t="shared" si="41"/>
        <v>0.46000000000000085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1195.52</v>
      </c>
      <c r="D1201" s="2">
        <f>BILANCA!E197</f>
        <v>184816.26</v>
      </c>
      <c r="E1201" s="2">
        <v>0</v>
      </c>
      <c r="F1201" s="2">
        <v>0</v>
      </c>
      <c r="G1201" s="3">
        <f t="shared" si="38"/>
        <v>70828.155640000012</v>
      </c>
      <c r="H1201" s="3">
        <f t="shared" si="41"/>
        <v>0.74000000000933142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1195.52</v>
      </c>
      <c r="D1203" s="2">
        <f>BILANCA!E199</f>
        <v>4812.5</v>
      </c>
      <c r="E1203" s="2">
        <v>0</v>
      </c>
      <c r="F1203" s="2">
        <v>0</v>
      </c>
      <c r="G1203" s="3">
        <f t="shared" si="44"/>
        <v>2088.3603600000001</v>
      </c>
      <c r="H1203" s="3">
        <f t="shared" si="45"/>
        <v>0.98000000000001819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180003.76</v>
      </c>
      <c r="E1206" s="2">
        <v>0</v>
      </c>
      <c r="F1206" s="2">
        <v>0</v>
      </c>
      <c r="G1206" s="3">
        <f t="shared" si="44"/>
        <v>70561.473920000004</v>
      </c>
      <c r="H1206" s="3">
        <f t="shared" si="45"/>
        <v>0.23999999999068677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7216.95</v>
      </c>
      <c r="D1251" s="2">
        <f>BILANCA!E247</f>
        <v>652797</v>
      </c>
      <c r="E1251" s="2">
        <v>0</v>
      </c>
      <c r="F1251" s="2">
        <v>0</v>
      </c>
      <c r="G1251" s="3">
        <f>B1251/1000*C1251+B1251/500*D1251</f>
        <v>316387.43894999998</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2231971.0699999998</v>
      </c>
      <c r="D1255" s="2">
        <f>BILANCA!E251</f>
        <v>2125231.5599999996</v>
      </c>
      <c r="E1255" s="2">
        <v>0</v>
      </c>
      <c r="F1255" s="2">
        <v>0</v>
      </c>
      <c r="G1255" s="3">
        <f t="shared" si="38"/>
        <v>1588196.3765499997</v>
      </c>
      <c r="H1255" s="3">
        <f t="shared" si="41"/>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2179282.5299999998</v>
      </c>
      <c r="D1256" s="2">
        <f>BILANCA!E252</f>
        <v>2560437.5699999998</v>
      </c>
      <c r="E1256" s="2">
        <v>0</v>
      </c>
      <c r="F1256" s="2">
        <v>0</v>
      </c>
      <c r="G1256" s="3">
        <f t="shared" si="38"/>
        <v>1795838.7868199998</v>
      </c>
      <c r="H1256" s="3">
        <f t="shared" si="41"/>
        <v>0.90000000037252903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2179282.5299999998</v>
      </c>
      <c r="D1257" s="2">
        <f>BILANCA!E253</f>
        <v>2560437.5699999998</v>
      </c>
      <c r="E1257" s="2">
        <v>0</v>
      </c>
      <c r="F1257" s="2">
        <v>0</v>
      </c>
      <c r="G1257" s="3">
        <f t="shared" si="38"/>
        <v>1803138.9444899999</v>
      </c>
      <c r="H1257" s="3">
        <f t="shared" si="41"/>
        <v>0.90000000037252903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49886.17</v>
      </c>
      <c r="D1259" s="2">
        <f>BILANCA!E255</f>
        <v>-602444.57000000007</v>
      </c>
      <c r="E1259" s="2">
        <v>0</v>
      </c>
      <c r="F1259" s="2">
        <v>0</v>
      </c>
      <c r="G1259" s="3">
        <f t="shared" si="38"/>
        <v>-287595.73953000002</v>
      </c>
      <c r="H1259" s="3">
        <f t="shared" si="41"/>
        <v>0.59999999993306119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97661.29</v>
      </c>
      <c r="D1260" s="2">
        <f>BILANCA!E256</f>
        <v>59556.61</v>
      </c>
      <c r="E1260" s="2">
        <v>0</v>
      </c>
      <c r="F1260" s="2">
        <v>0</v>
      </c>
      <c r="G1260" s="3">
        <f t="shared" si="38"/>
        <v>54193.627500000002</v>
      </c>
      <c r="H1260" s="3">
        <f t="shared" si="41"/>
        <v>0.67999999999301508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97661.29</v>
      </c>
      <c r="D1261" s="2">
        <f>BILANCA!E257</f>
        <v>59556.61</v>
      </c>
      <c r="E1261" s="2">
        <v>0</v>
      </c>
      <c r="F1261" s="2">
        <v>0</v>
      </c>
      <c r="G1261" s="3">
        <f t="shared" si="38"/>
        <v>54410.402009999998</v>
      </c>
      <c r="H1261" s="3">
        <f t="shared" si="41"/>
        <v>0.67999999999301508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47775.119999999995</v>
      </c>
      <c r="D1264" s="2">
        <f>BILANCA!E260</f>
        <v>662001.18000000005</v>
      </c>
      <c r="E1264" s="2">
        <v>0</v>
      </c>
      <c r="F1264" s="2">
        <v>0</v>
      </c>
      <c r="G1264" s="3">
        <f t="shared" si="38"/>
        <v>348431.47992000001</v>
      </c>
      <c r="H1264" s="3">
        <f t="shared" si="41"/>
        <v>0.30000000004656613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20245.82</v>
      </c>
      <c r="D1266" s="2">
        <f>BILANCA!E262</f>
        <v>634471.88</v>
      </c>
      <c r="E1266" s="2">
        <v>0</v>
      </c>
      <c r="F1266" s="2">
        <v>0</v>
      </c>
      <c r="G1266" s="3">
        <f t="shared" si="38"/>
        <v>330032.53248000005</v>
      </c>
      <c r="H1266" s="3">
        <f t="shared" si="41"/>
        <v>0.29999999999563443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27529.3</v>
      </c>
      <c r="D1267" s="2">
        <f>BILANCA!E263</f>
        <v>27529.3</v>
      </c>
      <c r="E1267" s="2">
        <v>0</v>
      </c>
      <c r="F1267" s="2">
        <v>0</v>
      </c>
      <c r="G1267" s="3">
        <f t="shared" si="38"/>
        <v>21225.0903</v>
      </c>
      <c r="H1267" s="3">
        <f t="shared" si="41"/>
        <v>0.59999999999854481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2802.37</v>
      </c>
      <c r="D1278" s="2">
        <f>BILANCA!E274</f>
        <v>167238.56</v>
      </c>
      <c r="E1278" s="2">
        <v>0</v>
      </c>
      <c r="F1278" s="2">
        <v>0</v>
      </c>
      <c r="G1278" s="3">
        <f t="shared" si="38"/>
        <v>90390.903319999998</v>
      </c>
      <c r="H1278" s="3">
        <f t="shared" si="41"/>
        <v>0.81000000000221917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163325.47</v>
      </c>
      <c r="E1281" s="2">
        <v>0</v>
      </c>
      <c r="F1281" s="2">
        <v>0</v>
      </c>
      <c r="G1281" s="3">
        <f t="shared" si="48"/>
        <v>88522.404740000013</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149116.01</v>
      </c>
      <c r="E1287" s="2">
        <v>0</v>
      </c>
      <c r="F1287" s="2">
        <v>0</v>
      </c>
      <c r="G1287" s="3">
        <f t="shared" si="48"/>
        <v>82610.269540000008</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14209.46</v>
      </c>
      <c r="E1289" s="2">
        <v>0</v>
      </c>
      <c r="F1289" s="2">
        <v>0</v>
      </c>
      <c r="G1289" s="3">
        <f t="shared" si="48"/>
        <v>7928.8786799999998</v>
      </c>
      <c r="H1289" s="3">
        <f t="shared" si="49"/>
        <v>0.45999999999912689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2348.79</v>
      </c>
      <c r="D1291" s="2">
        <f>BILANCA!E287</f>
        <v>2114.21</v>
      </c>
      <c r="E1291" s="2">
        <v>0</v>
      </c>
      <c r="F1291" s="2">
        <v>0</v>
      </c>
      <c r="G1291" s="3">
        <f t="shared" si="48"/>
        <v>1848.1960100000001</v>
      </c>
      <c r="H1291" s="3">
        <f t="shared" si="49"/>
        <v>0.42000000000007276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453.58</v>
      </c>
      <c r="D1292" s="2">
        <f>BILANCA!E288</f>
        <v>1798.88</v>
      </c>
      <c r="E1292" s="2">
        <v>0</v>
      </c>
      <c r="F1292" s="2">
        <v>0</v>
      </c>
      <c r="G1292" s="3">
        <f t="shared" si="48"/>
        <v>1142.4778799999999</v>
      </c>
      <c r="H1292" s="3">
        <f t="shared" si="49"/>
        <v>0.53999999999990678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395.71</v>
      </c>
      <c r="D1301" s="2">
        <f>BILANCA!E297</f>
        <v>2371674.11</v>
      </c>
      <c r="E1301" s="2">
        <v>0</v>
      </c>
      <c r="F1301" s="2">
        <v>0</v>
      </c>
      <c r="G1301" s="3">
        <f t="shared" si="38"/>
        <v>1380429.4836299999</v>
      </c>
      <c r="H1301" s="3">
        <f t="shared" si="41"/>
        <v>0.3999999998696353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395.71</v>
      </c>
      <c r="D1302" s="2">
        <f>BILANCA!E298</f>
        <v>2371674.11</v>
      </c>
      <c r="E1302" s="2">
        <v>0</v>
      </c>
      <c r="F1302" s="2">
        <v>0</v>
      </c>
      <c r="G1302" s="3">
        <f t="shared" si="38"/>
        <v>1385173.2275599998</v>
      </c>
      <c r="H1302" s="3">
        <f t="shared" si="41"/>
        <v>0.3999999998696353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1020.66</v>
      </c>
      <c r="D1305" s="2">
        <f>BILANCA!E302</f>
        <v>1708.18</v>
      </c>
      <c r="E1305" s="2">
        <v>0</v>
      </c>
      <c r="F1305" s="2">
        <v>0</v>
      </c>
      <c r="G1305" s="3">
        <f t="shared" si="38"/>
        <v>1308.9209000000001</v>
      </c>
      <c r="H1305" s="3">
        <f t="shared" si="41"/>
        <v>0.5200000000000955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93829.74</v>
      </c>
      <c r="D1306" s="2">
        <f>BILANCA!E303</f>
        <v>589708.64</v>
      </c>
      <c r="E1306" s="2">
        <v>0</v>
      </c>
      <c r="F1306" s="2">
        <v>0</v>
      </c>
      <c r="G1306" s="3">
        <f t="shared" si="38"/>
        <v>376881.11791999999</v>
      </c>
      <c r="H1306" s="3">
        <f t="shared" si="41"/>
        <v>0.61999999998079147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1366.42</v>
      </c>
      <c r="D1311" s="2">
        <f>BILANCA!E308</f>
        <v>1129.0999999999999</v>
      </c>
      <c r="E1311" s="2">
        <v>0</v>
      </c>
      <c r="F1311" s="2">
        <v>0</v>
      </c>
      <c r="G1311" s="3">
        <f t="shared" si="52"/>
        <v>1091.01062</v>
      </c>
      <c r="H1311" s="3">
        <f t="shared" si="41"/>
        <v>0.51999999999998181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5746</v>
      </c>
      <c r="D1313" s="2">
        <f>BILANCA!E310</f>
        <v>0</v>
      </c>
      <c r="E1313" s="2">
        <v>0</v>
      </c>
      <c r="F1313" s="2">
        <v>0</v>
      </c>
      <c r="G1313" s="3">
        <f t="shared" si="52"/>
        <v>1741.038</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91852.23</v>
      </c>
      <c r="D1338" s="2">
        <f>BILANCA!E335</f>
        <v>424007.18</v>
      </c>
      <c r="E1338" s="2">
        <v>0</v>
      </c>
      <c r="F1338" s="2">
        <v>0</v>
      </c>
      <c r="G1338" s="3">
        <f t="shared" si="52"/>
        <v>308276.24151999998</v>
      </c>
      <c r="H1338" s="3">
        <f t="shared" si="41"/>
        <v>0.40999999998894054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457.54</v>
      </c>
      <c r="D1339" s="2">
        <f>BILANCA!E336</f>
        <v>410</v>
      </c>
      <c r="E1339" s="2">
        <v>0</v>
      </c>
      <c r="F1339" s="2">
        <v>0</v>
      </c>
      <c r="G1339" s="3">
        <f t="shared" si="52"/>
        <v>420.31066000000004</v>
      </c>
      <c r="H1339" s="3">
        <f t="shared" si="41"/>
        <v>0.45999999999997954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171522.93</v>
      </c>
      <c r="D1340" s="2">
        <f>BILANCA!E337</f>
        <v>189557.59</v>
      </c>
      <c r="E1340" s="2">
        <v>0</v>
      </c>
      <c r="F1340" s="2">
        <v>0</v>
      </c>
      <c r="G1340" s="3">
        <f t="shared" si="52"/>
        <v>181710.57630000002</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1540</v>
      </c>
      <c r="E1341" s="2">
        <v>0</v>
      </c>
      <c r="F1341" s="2">
        <v>0</v>
      </c>
      <c r="G1341" s="3">
        <f t="shared" si="52"/>
        <v>1019.48</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1195.52</v>
      </c>
      <c r="D1342" s="2">
        <f>BILANCA!E339</f>
        <v>183276.26</v>
      </c>
      <c r="E1342" s="2">
        <v>0</v>
      </c>
      <c r="F1342" s="2">
        <v>0</v>
      </c>
      <c r="G1342" s="3">
        <f t="shared" si="52"/>
        <v>122092.34928000001</v>
      </c>
      <c r="H1342" s="3">
        <f t="shared" si="41"/>
        <v>0.74000000000933142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652763.74</v>
      </c>
      <c r="E1374" s="2">
        <v>0</v>
      </c>
      <c r="F1374" s="2">
        <v>0</v>
      </c>
      <c r="G1374" s="3">
        <f t="shared" si="59"/>
        <v>475212.00271999999</v>
      </c>
      <c r="H1374" s="3">
        <f t="shared" si="60"/>
        <v>0.26000000000931323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7216.95</v>
      </c>
      <c r="D1383" s="2">
        <f>BILANCA!E380</f>
        <v>33.26</v>
      </c>
      <c r="E1383" s="2">
        <v>0</v>
      </c>
      <c r="F1383" s="2">
        <v>0</v>
      </c>
      <c r="G1383" s="3">
        <f t="shared" si="59"/>
        <v>2716.7343099999998</v>
      </c>
      <c r="H1383" s="3">
        <f t="shared" si="60"/>
        <v>0.31000000000017991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395.58</v>
      </c>
      <c r="D1390" s="2">
        <f>BILANCA!E387</f>
        <v>395.58</v>
      </c>
      <c r="E1390" s="2">
        <v>0</v>
      </c>
      <c r="F1390" s="2">
        <v>0</v>
      </c>
      <c r="G1390" s="3">
        <f t="shared" ref="G1390:G1399" si="61">B1390/1000*C1390+B1390/500*D1390</f>
        <v>450.96120000000002</v>
      </c>
      <c r="H1390" s="3">
        <f t="shared" ref="H1390:H1399" si="62">ABS(C1390-ROUND(C1390,0))+ABS(D1390-ROUND(D1390,0))</f>
        <v>0.84000000000003183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2371278.4</v>
      </c>
      <c r="E1399" s="2">
        <v>0</v>
      </c>
      <c r="F1399" s="2">
        <v>0</v>
      </c>
      <c r="G1399" s="3">
        <f t="shared" si="61"/>
        <v>1844854.5952000001</v>
      </c>
      <c r="H1399" s="3">
        <f t="shared" si="62"/>
        <v>0.39999999990686774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0.13</v>
      </c>
      <c r="D1400" s="14">
        <f>BILANCA!E397</f>
        <v>0.13</v>
      </c>
      <c r="E1400" s="14">
        <v>0</v>
      </c>
      <c r="F1400" s="14">
        <v>0</v>
      </c>
      <c r="G1400" s="15">
        <f t="shared" si="52"/>
        <v>0.15210000000000001</v>
      </c>
      <c r="H1400" s="15">
        <f t="shared" si="41"/>
        <v>0.26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2148819.98</v>
      </c>
      <c r="D1510" s="2">
        <f>'RAS-funkcijski'!E114</f>
        <v>3124924.1799999997</v>
      </c>
      <c r="E1510" s="2">
        <v>0</v>
      </c>
      <c r="F1510" s="2">
        <v>0</v>
      </c>
      <c r="G1510" s="3">
        <f t="shared" si="52"/>
        <v>923853.5173999999</v>
      </c>
      <c r="H1510" s="3">
        <f t="shared" si="63"/>
        <v>0.19999999972060323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2058494.79</v>
      </c>
      <c r="D1511" s="2">
        <f>'RAS-funkcijski'!E115</f>
        <v>3026384.86</v>
      </c>
      <c r="E1511" s="2">
        <v>0</v>
      </c>
      <c r="F1511" s="2">
        <v>0</v>
      </c>
      <c r="G1511" s="3">
        <f t="shared" si="52"/>
        <v>900350.36060999997</v>
      </c>
      <c r="H1511" s="3">
        <f t="shared" si="63"/>
        <v>0.35000000009313226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2058494.79</v>
      </c>
      <c r="D1513" s="2">
        <f>'RAS-funkcijski'!E117</f>
        <v>3026384.86</v>
      </c>
      <c r="E1513" s="2">
        <v>0</v>
      </c>
      <c r="F1513" s="2">
        <v>0</v>
      </c>
      <c r="G1513" s="3">
        <f t="shared" si="52"/>
        <v>916572.88962999999</v>
      </c>
      <c r="H1513" s="3">
        <f t="shared" si="63"/>
        <v>0.35000000009313226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90325.19</v>
      </c>
      <c r="D1522" s="2">
        <f>'RAS-funkcijski'!E126</f>
        <v>98539.32</v>
      </c>
      <c r="E1522" s="2">
        <v>0</v>
      </c>
      <c r="F1522" s="2">
        <v>0</v>
      </c>
      <c r="G1522" s="3">
        <f t="shared" si="52"/>
        <v>35063.267260000001</v>
      </c>
      <c r="H1522" s="3">
        <f t="shared" si="63"/>
        <v>0.51000000000931323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2148819.98</v>
      </c>
      <c r="D1537" s="14">
        <f>'RAS-funkcijski'!E141</f>
        <v>3124924.1799999997</v>
      </c>
      <c r="E1537" s="14">
        <v>0</v>
      </c>
      <c r="F1537" s="14">
        <v>0</v>
      </c>
      <c r="G1537" s="15">
        <f t="shared" si="52"/>
        <v>1150617.5625799999</v>
      </c>
      <c r="H1537" s="15">
        <f t="shared" si="63"/>
        <v>0.19999999972060323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687.5</v>
      </c>
      <c r="D1538" s="7">
        <f>'P-VRIO'!E5</f>
        <v>97954.13</v>
      </c>
      <c r="E1538" s="7">
        <v>0</v>
      </c>
      <c r="F1538" s="7">
        <v>0</v>
      </c>
      <c r="G1538" s="8">
        <f t="shared" si="52"/>
        <v>196.59576000000001</v>
      </c>
      <c r="H1538" s="8">
        <f t="shared" si="63"/>
        <v>0.63000000000465661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687.5</v>
      </c>
      <c r="D1539" s="2">
        <f>'P-VRIO'!E6</f>
        <v>97954.13</v>
      </c>
      <c r="E1539" s="2">
        <v>0</v>
      </c>
      <c r="F1539" s="2">
        <v>0</v>
      </c>
      <c r="G1539" s="3">
        <f t="shared" si="52"/>
        <v>393.19152000000003</v>
      </c>
      <c r="H1539" s="3">
        <f t="shared" si="63"/>
        <v>0.63000000000465661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687.5</v>
      </c>
      <c r="D1540" s="2">
        <f>'P-VRIO'!E7</f>
        <v>97954.13</v>
      </c>
      <c r="E1540" s="2">
        <v>0</v>
      </c>
      <c r="F1540" s="2">
        <v>0</v>
      </c>
      <c r="G1540" s="3">
        <f t="shared" si="52"/>
        <v>589.78728000000001</v>
      </c>
      <c r="H1540" s="3">
        <f t="shared" si="63"/>
        <v>0.63000000000465661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687.5</v>
      </c>
      <c r="D1541" s="2">
        <f>'P-VRIO'!E8</f>
        <v>0</v>
      </c>
      <c r="E1541" s="2">
        <v>0</v>
      </c>
      <c r="F1541" s="2">
        <v>0</v>
      </c>
      <c r="G1541" s="3">
        <f t="shared" si="52"/>
        <v>2.75</v>
      </c>
      <c r="H1541" s="3">
        <f t="shared" si="63"/>
        <v>0.5</v>
      </c>
      <c r="I1541" s="11">
        <f t="shared" ref="I1541:I1546" si="64">G1541*H1541</f>
        <v>1.375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94812.19</v>
      </c>
      <c r="E1542" s="2">
        <v>0</v>
      </c>
      <c r="F1542" s="2">
        <v>0</v>
      </c>
      <c r="G1542" s="3">
        <f t="shared" si="52"/>
        <v>948.1219000000001</v>
      </c>
      <c r="H1542" s="3">
        <f t="shared" si="63"/>
        <v>0.19000000000232831</v>
      </c>
      <c r="I1542" s="11">
        <f t="shared" si="64"/>
        <v>180.14316100220753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3141.94</v>
      </c>
      <c r="E1544" s="2">
        <v>0</v>
      </c>
      <c r="F1544" s="2">
        <v>0</v>
      </c>
      <c r="G1544" s="3">
        <f t="shared" si="52"/>
        <v>43.987160000000003</v>
      </c>
      <c r="H1544" s="3">
        <f t="shared" si="63"/>
        <v>5.999999999994543E-2</v>
      </c>
      <c r="I1544" s="11">
        <f t="shared" si="64"/>
        <v>2.6392295999975999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180392.94</v>
      </c>
      <c r="D1582" s="7"/>
      <c r="E1582" s="7">
        <v>0</v>
      </c>
      <c r="F1582" s="7">
        <v>0</v>
      </c>
      <c r="G1582" s="8">
        <f t="shared" ref="G1582:G1686" si="70">B1582/1000*C1582</f>
        <v>180.39294000000001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3925008.89</v>
      </c>
      <c r="D1583" s="2">
        <v>0</v>
      </c>
      <c r="E1583" s="2">
        <v>0</v>
      </c>
      <c r="F1583" s="2">
        <v>0</v>
      </c>
      <c r="G1583" s="3">
        <f t="shared" si="70"/>
        <v>7850.0177800000001</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13363.89</v>
      </c>
      <c r="D1584" s="2">
        <v>0</v>
      </c>
      <c r="E1584" s="2">
        <v>0</v>
      </c>
      <c r="F1584" s="2">
        <v>0</v>
      </c>
      <c r="G1584" s="3">
        <f t="shared" si="70"/>
        <v>40.091670000000001</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2358712.48</v>
      </c>
      <c r="D1585" s="2">
        <v>0</v>
      </c>
      <c r="E1585" s="2">
        <v>0</v>
      </c>
      <c r="F1585" s="2">
        <v>0</v>
      </c>
      <c r="G1585" s="3">
        <f t="shared" si="70"/>
        <v>9434.8499200000006</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1894245.53</v>
      </c>
      <c r="D1586" s="2">
        <v>0</v>
      </c>
      <c r="E1586" s="2">
        <v>0</v>
      </c>
      <c r="F1586" s="2">
        <v>0</v>
      </c>
      <c r="G1586" s="3">
        <f t="shared" si="70"/>
        <v>9471.2276500000007</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426798.64</v>
      </c>
      <c r="D1587" s="2">
        <v>0</v>
      </c>
      <c r="E1587" s="2">
        <v>0</v>
      </c>
      <c r="F1587" s="2">
        <v>0</v>
      </c>
      <c r="G1587" s="3">
        <f t="shared" si="70"/>
        <v>2560.7918400000003</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1100.76</v>
      </c>
      <c r="D1588" s="2">
        <v>0</v>
      </c>
      <c r="E1588" s="2">
        <v>0</v>
      </c>
      <c r="F1588" s="2">
        <v>0</v>
      </c>
      <c r="G1588" s="3">
        <f t="shared" si="70"/>
        <v>7.7053200000000004</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35670.120000000003</v>
      </c>
      <c r="D1591" s="2">
        <v>0</v>
      </c>
      <c r="E1591" s="2">
        <v>0</v>
      </c>
      <c r="F1591" s="2">
        <v>0</v>
      </c>
      <c r="G1591" s="3">
        <f t="shared" si="70"/>
        <v>356.70120000000003</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897.43</v>
      </c>
      <c r="D1592" s="2">
        <v>0</v>
      </c>
      <c r="E1592" s="2">
        <v>0</v>
      </c>
      <c r="F1592" s="2">
        <v>0</v>
      </c>
      <c r="G1592" s="3">
        <f t="shared" si="70"/>
        <v>9.8717299999999994</v>
      </c>
      <c r="H1592" s="3">
        <f t="shared" si="71"/>
        <v>0.42999999999994998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647140.39</v>
      </c>
      <c r="D1594" s="2">
        <v>0</v>
      </c>
      <c r="E1594" s="2">
        <v>0</v>
      </c>
      <c r="F1594" s="2">
        <v>0</v>
      </c>
      <c r="G1594" s="3">
        <f t="shared" si="70"/>
        <v>8412.825069999999</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905792.13</v>
      </c>
      <c r="D1601" s="2">
        <v>0</v>
      </c>
      <c r="E1601" s="2">
        <v>0</v>
      </c>
      <c r="F1601" s="2">
        <v>0</v>
      </c>
      <c r="G1601" s="3">
        <f>B1601/1000*C1601</f>
        <v>18115.8426</v>
      </c>
      <c r="H1601" s="3">
        <f>ABS(C1601-ROUND(C1601,0))</f>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3077820.98</v>
      </c>
      <c r="D1602" s="2">
        <v>0</v>
      </c>
      <c r="E1602" s="2">
        <v>0</v>
      </c>
      <c r="F1602" s="2">
        <v>0</v>
      </c>
      <c r="G1602" s="3">
        <f t="shared" si="70"/>
        <v>64634.240580000005</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13330.63</v>
      </c>
      <c r="D1603" s="2">
        <v>0</v>
      </c>
      <c r="E1603" s="2">
        <v>0</v>
      </c>
      <c r="F1603" s="2">
        <v>0</v>
      </c>
      <c r="G1603" s="3">
        <f t="shared" si="70"/>
        <v>293.27385999999996</v>
      </c>
      <c r="H1603" s="3">
        <f t="shared" si="71"/>
        <v>0.37000000000080036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2340725.3600000003</v>
      </c>
      <c r="D1604" s="2">
        <v>0</v>
      </c>
      <c r="E1604" s="2">
        <v>0</v>
      </c>
      <c r="F1604" s="2">
        <v>0</v>
      </c>
      <c r="G1604" s="3">
        <f t="shared" si="70"/>
        <v>53836.683280000005</v>
      </c>
      <c r="H1604" s="3">
        <f t="shared" si="71"/>
        <v>0.36000000033527613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1880823.85</v>
      </c>
      <c r="D1605" s="2">
        <v>0</v>
      </c>
      <c r="E1605" s="2">
        <v>0</v>
      </c>
      <c r="F1605" s="2">
        <v>0</v>
      </c>
      <c r="G1605" s="3">
        <f t="shared" si="70"/>
        <v>45139.772400000002</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422185.66</v>
      </c>
      <c r="D1606" s="2">
        <v>0</v>
      </c>
      <c r="E1606" s="2">
        <v>0</v>
      </c>
      <c r="F1606" s="2">
        <v>0</v>
      </c>
      <c r="G1606" s="3">
        <f t="shared" si="70"/>
        <v>10554.6415</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1100.76</v>
      </c>
      <c r="D1607" s="2">
        <v>0</v>
      </c>
      <c r="E1607" s="2">
        <v>0</v>
      </c>
      <c r="F1607" s="2">
        <v>0</v>
      </c>
      <c r="G1607" s="3">
        <f t="shared" si="70"/>
        <v>28.619759999999999</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35717.660000000003</v>
      </c>
      <c r="D1610" s="2">
        <v>0</v>
      </c>
      <c r="E1610" s="2">
        <v>0</v>
      </c>
      <c r="F1610" s="2">
        <v>0</v>
      </c>
      <c r="G1610" s="3">
        <f t="shared" si="70"/>
        <v>1035.8121400000002</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897.43</v>
      </c>
      <c r="D1611" s="2">
        <v>0</v>
      </c>
      <c r="E1611" s="2">
        <v>0</v>
      </c>
      <c r="F1611" s="2">
        <v>0</v>
      </c>
      <c r="G1611" s="3">
        <f t="shared" si="70"/>
        <v>26.922899999999998</v>
      </c>
      <c r="H1611" s="3">
        <f t="shared" si="71"/>
        <v>0.42999999999994998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463519.65</v>
      </c>
      <c r="D1613" s="2">
        <v>0</v>
      </c>
      <c r="E1613" s="2">
        <v>0</v>
      </c>
      <c r="F1613" s="2">
        <v>0</v>
      </c>
      <c r="G1613" s="3">
        <f t="shared" si="70"/>
        <v>14832.6288</v>
      </c>
      <c r="H1613" s="3">
        <f t="shared" si="71"/>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260245.34</v>
      </c>
      <c r="D1620" s="2">
        <v>0</v>
      </c>
      <c r="E1620" s="2">
        <v>0</v>
      </c>
      <c r="F1620" s="2">
        <v>0</v>
      </c>
      <c r="G1620" s="3">
        <f>B1620/1000*C1620</f>
        <v>10149.56826</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1027580.8500000001</v>
      </c>
      <c r="D1621" s="2">
        <v>0</v>
      </c>
      <c r="E1621" s="2">
        <v>0</v>
      </c>
      <c r="F1621" s="2">
        <v>0</v>
      </c>
      <c r="G1621" s="3">
        <f t="shared" si="70"/>
        <v>41103.234000000004</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1950</v>
      </c>
      <c r="D1622" s="2">
        <v>0</v>
      </c>
      <c r="E1622" s="2">
        <v>0</v>
      </c>
      <c r="F1622" s="2">
        <v>0</v>
      </c>
      <c r="G1622" s="3">
        <f t="shared" si="70"/>
        <v>79.95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410</v>
      </c>
      <c r="D1628" s="2">
        <v>0</v>
      </c>
      <c r="E1628" s="2">
        <v>0</v>
      </c>
      <c r="F1628" s="2">
        <v>0</v>
      </c>
      <c r="G1628" s="3">
        <f t="shared" si="70"/>
        <v>19.27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410</v>
      </c>
      <c r="D1634" s="2">
        <v>0</v>
      </c>
      <c r="E1634" s="2">
        <v>0</v>
      </c>
      <c r="F1634" s="2">
        <v>0</v>
      </c>
      <c r="G1634" s="3">
        <f t="shared" si="70"/>
        <v>21.73</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410</v>
      </c>
      <c r="D1638" s="2">
        <v>0</v>
      </c>
      <c r="E1638" s="2">
        <v>0</v>
      </c>
      <c r="F1638" s="2">
        <v>0</v>
      </c>
      <c r="G1638" s="3">
        <f t="shared" si="70"/>
        <v>23.37</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1540</v>
      </c>
      <c r="D1669" s="2">
        <v>0</v>
      </c>
      <c r="E1669" s="2">
        <v>0</v>
      </c>
      <c r="F1669" s="2">
        <v>0</v>
      </c>
      <c r="G1669" s="3">
        <f t="shared" si="70"/>
        <v>135.51999999999998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1540</v>
      </c>
      <c r="D1670" s="2">
        <v>0</v>
      </c>
      <c r="E1670" s="2">
        <v>0</v>
      </c>
      <c r="F1670" s="2">
        <v>0</v>
      </c>
      <c r="G1670" s="3">
        <f t="shared" si="70"/>
        <v>137.06</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1025630.85</v>
      </c>
      <c r="D1681" s="2">
        <v>0</v>
      </c>
      <c r="E1681" s="2">
        <v>0</v>
      </c>
      <c r="F1681" s="2">
        <v>0</v>
      </c>
      <c r="G1681" s="3">
        <f t="shared" si="70"/>
        <v>102563.08500000001</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33.26</v>
      </c>
      <c r="D1682" s="2">
        <v>0</v>
      </c>
      <c r="E1682" s="2">
        <v>0</v>
      </c>
      <c r="F1682" s="2">
        <v>0</v>
      </c>
      <c r="G1682" s="3">
        <f t="shared" si="70"/>
        <v>3.3592599999999999</v>
      </c>
      <c r="H1682" s="3">
        <f t="shared" si="71"/>
        <v>0.25999999999999801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188017.59</v>
      </c>
      <c r="D1683" s="2">
        <v>0</v>
      </c>
      <c r="E1683" s="2">
        <v>0</v>
      </c>
      <c r="F1683" s="2">
        <v>0</v>
      </c>
      <c r="G1683" s="3">
        <f t="shared" si="70"/>
        <v>19177.794179999997</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184816.26</v>
      </c>
      <c r="D1684" s="2">
        <v>0</v>
      </c>
      <c r="E1684" s="2">
        <v>0</v>
      </c>
      <c r="F1684" s="2">
        <v>0</v>
      </c>
      <c r="G1684" s="3">
        <f t="shared" si="70"/>
        <v>19036.074779999999</v>
      </c>
      <c r="H1684" s="3">
        <f t="shared" si="71"/>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652763.74</v>
      </c>
      <c r="D1686" s="14">
        <v>0</v>
      </c>
      <c r="E1686" s="14">
        <v>0</v>
      </c>
      <c r="F1686" s="14">
        <v>0</v>
      </c>
      <c r="G1686" s="15">
        <f t="shared" si="70"/>
        <v>68540.1927</v>
      </c>
      <c r="H1686" s="15">
        <f t="shared" si="71"/>
        <v>0.26000000000931323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15920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2201217.67</v>
      </c>
      <c r="I17" s="275">
        <f>'PR-RAS'!E6</f>
        <v>2498995.6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2090480.1899999997</v>
      </c>
      <c r="I18" s="275">
        <f>'PR-RAS'!E152</f>
        <v>2477696.79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49886.170000000413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602444.5699999996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2179282.5299999998</v>
      </c>
      <c r="I22" s="275">
        <f>BILANCA!E7</f>
        <v>2560437.5699999998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233081.47999999998</v>
      </c>
      <c r="I23" s="275">
        <f>BILANCA!E69</f>
        <v>592374.84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180392.94</v>
      </c>
      <c r="I24" s="275">
        <f>BILANCA!E177</f>
        <v>1027580.85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2231971.0699999998</v>
      </c>
      <c r="I25" s="275">
        <f>BILANCA!E251</f>
        <v>2125231.5599999996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2148819.98</v>
      </c>
      <c r="I30" s="275">
        <f>'RAS-funkcijski'!E114</f>
        <v>3124924.1799999997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2148819.98</v>
      </c>
      <c r="I31" s="275">
        <f>'RAS-funkcijski'!E141</f>
        <v>3124924.1799999997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687.5</v>
      </c>
      <c r="I33" s="275">
        <f>'P-VRIO'!E5</f>
        <v>97954.13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180392.94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1027580.8500000001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1950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1025630.85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66"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2201217.67</v>
      </c>
      <c r="E6" s="60">
        <f>E7+E43+E49+E82+E106+E125+E134+E140</f>
        <v>2498995.6</v>
      </c>
      <c r="F6" s="45">
        <f t="shared" ref="F6:F132" si="0">IF(D6&lt;&gt;0,IF(E6/D6&gt;=100,"&gt;&gt;100",E6/D6*100),"-")</f>
        <v>113.52787296133235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1842108.06</v>
      </c>
      <c r="E49" s="60">
        <f>E50+E53+E58+E61+E64+E68+E71+E74+E77</f>
        <v>2083822.72</v>
      </c>
      <c r="F49" s="45">
        <f t="shared" si="0"/>
        <v>113.12163304904057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1753633.54</v>
      </c>
      <c r="E68" s="60">
        <f t="shared" si="11"/>
        <v>1851471.95</v>
      </c>
      <c r="F68" s="45">
        <f t="shared" si="0"/>
        <v>105.57918218192839</v>
      </c>
    </row>
    <row r="69" spans="1:6" ht="12.75" customHeight="1" x14ac:dyDescent="0.2">
      <c r="A69" s="63" t="s">
        <v>141</v>
      </c>
      <c r="B69" s="64" t="s">
        <v>142</v>
      </c>
      <c r="C69" s="247" t="s">
        <v>141</v>
      </c>
      <c r="D69" s="194">
        <v>1749735.77</v>
      </c>
      <c r="E69" s="194">
        <v>1846922.76</v>
      </c>
      <c r="F69" s="45">
        <f t="shared" si="0"/>
        <v>105.55438093375665</v>
      </c>
    </row>
    <row r="70" spans="1:6" ht="24" x14ac:dyDescent="0.2">
      <c r="A70" s="63" t="s">
        <v>143</v>
      </c>
      <c r="B70" s="64" t="s">
        <v>144</v>
      </c>
      <c r="C70" s="247" t="s">
        <v>143</v>
      </c>
      <c r="D70" s="194">
        <v>3897.77</v>
      </c>
      <c r="E70" s="194">
        <v>4549.1899999999996</v>
      </c>
      <c r="F70" s="45">
        <f t="shared" si="0"/>
        <v>116.71263312098969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88474.52</v>
      </c>
      <c r="E74" s="60">
        <f t="shared" si="13"/>
        <v>232350.77</v>
      </c>
      <c r="F74" s="45">
        <f t="shared" si="0"/>
        <v>262.61885342808301</v>
      </c>
    </row>
    <row r="75" spans="1:6" ht="12.75" customHeight="1" x14ac:dyDescent="0.2">
      <c r="A75" s="63" t="s">
        <v>153</v>
      </c>
      <c r="B75" s="65" t="s">
        <v>154</v>
      </c>
      <c r="C75" s="247" t="s">
        <v>153</v>
      </c>
      <c r="D75" s="194">
        <v>88474.52</v>
      </c>
      <c r="E75" s="194">
        <v>77726</v>
      </c>
      <c r="F75" s="45">
        <f t="shared" si="0"/>
        <v>87.851281928401519</v>
      </c>
    </row>
    <row r="76" spans="1:6" ht="12.75" customHeight="1" x14ac:dyDescent="0.2">
      <c r="A76" s="63" t="s">
        <v>155</v>
      </c>
      <c r="B76" s="65" t="s">
        <v>156</v>
      </c>
      <c r="C76" s="247" t="s">
        <v>155</v>
      </c>
      <c r="D76" s="194">
        <v>0</v>
      </c>
      <c r="E76" s="194">
        <v>154624.76999999999</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17611.189999999999</v>
      </c>
      <c r="E106" s="60">
        <f>E107+E112+E120+E124</f>
        <v>24146.07</v>
      </c>
      <c r="F106" s="45">
        <f t="shared" si="0"/>
        <v>137.10640791451345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17611.189999999999</v>
      </c>
      <c r="E112" s="60">
        <f t="shared" si="20"/>
        <v>24146.07</v>
      </c>
      <c r="F112" s="45">
        <f t="shared" si="0"/>
        <v>137.10640791451345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17611.189999999999</v>
      </c>
      <c r="E117" s="194">
        <v>24146.07</v>
      </c>
      <c r="F117" s="45">
        <f t="shared" si="0"/>
        <v>137.10640791451345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6112.48</v>
      </c>
      <c r="E125" s="60">
        <f t="shared" si="22"/>
        <v>8529.64</v>
      </c>
      <c r="F125" s="45">
        <f t="shared" si="0"/>
        <v>139.5446692668115</v>
      </c>
    </row>
    <row r="126" spans="1:6" ht="12.75" customHeight="1" x14ac:dyDescent="0.2">
      <c r="A126" s="63">
        <v>661</v>
      </c>
      <c r="B126" s="65" t="s">
        <v>255</v>
      </c>
      <c r="C126" s="247" t="s">
        <v>256</v>
      </c>
      <c r="D126" s="60">
        <f t="shared" ref="D126:E126" si="23">SUM(D127:D128)</f>
        <v>3468.73</v>
      </c>
      <c r="E126" s="60">
        <f t="shared" si="23"/>
        <v>5177.4400000000005</v>
      </c>
      <c r="F126" s="45">
        <f t="shared" si="0"/>
        <v>149.2603921319907</v>
      </c>
    </row>
    <row r="127" spans="1:6" ht="12.75" customHeight="1" x14ac:dyDescent="0.2">
      <c r="A127" s="63">
        <v>6614</v>
      </c>
      <c r="B127" s="65" t="s">
        <v>257</v>
      </c>
      <c r="C127" s="247" t="s">
        <v>258</v>
      </c>
      <c r="D127" s="194">
        <v>0</v>
      </c>
      <c r="E127" s="194">
        <v>0.89</v>
      </c>
      <c r="F127" s="45" t="str">
        <f t="shared" si="0"/>
        <v>-</v>
      </c>
    </row>
    <row r="128" spans="1:6" ht="12.75" customHeight="1" x14ac:dyDescent="0.2">
      <c r="A128" s="63">
        <v>6615</v>
      </c>
      <c r="B128" s="65" t="s">
        <v>259</v>
      </c>
      <c r="C128" s="247" t="s">
        <v>260</v>
      </c>
      <c r="D128" s="194">
        <v>3468.73</v>
      </c>
      <c r="E128" s="194">
        <v>5176.55</v>
      </c>
      <c r="F128" s="45">
        <f t="shared" si="0"/>
        <v>149.23473432639611</v>
      </c>
    </row>
    <row r="129" spans="1:6" ht="36" x14ac:dyDescent="0.2">
      <c r="A129" s="63">
        <v>663</v>
      </c>
      <c r="B129" s="182" t="s">
        <v>261</v>
      </c>
      <c r="C129" s="247" t="s">
        <v>262</v>
      </c>
      <c r="D129" s="60">
        <f t="shared" ref="D129:E129" si="24">SUM(D130:D133)</f>
        <v>2643.75</v>
      </c>
      <c r="E129" s="60">
        <f t="shared" si="24"/>
        <v>3352.2</v>
      </c>
      <c r="F129" s="45">
        <f t="shared" si="0"/>
        <v>126.79716312056738</v>
      </c>
    </row>
    <row r="130" spans="1:6" ht="12.75" customHeight="1" x14ac:dyDescent="0.2">
      <c r="A130" s="63">
        <v>6631</v>
      </c>
      <c r="B130" s="65" t="s">
        <v>263</v>
      </c>
      <c r="C130" s="247" t="s">
        <v>264</v>
      </c>
      <c r="D130" s="194">
        <v>2643.75</v>
      </c>
      <c r="E130" s="194">
        <v>3213.2</v>
      </c>
      <c r="F130" s="45">
        <f t="shared" si="0"/>
        <v>121.53947990543735</v>
      </c>
    </row>
    <row r="131" spans="1:6" ht="12.75" customHeight="1" x14ac:dyDescent="0.2">
      <c r="A131" s="63">
        <v>6632</v>
      </c>
      <c r="B131" s="182" t="s">
        <v>265</v>
      </c>
      <c r="C131" s="247" t="s">
        <v>266</v>
      </c>
      <c r="D131" s="194">
        <v>0</v>
      </c>
      <c r="E131" s="194">
        <v>139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335385.94</v>
      </c>
      <c r="E134" s="60">
        <f t="shared" si="25"/>
        <v>382497.17000000004</v>
      </c>
      <c r="F134" s="45">
        <f t="shared" ref="F134:F229" si="26">IF(D134&lt;&gt;0,IF(E134/D134&gt;=100,"&gt;&gt;100",E134/D134*100),"-")</f>
        <v>114.04687089745028</v>
      </c>
    </row>
    <row r="135" spans="1:6" ht="24" x14ac:dyDescent="0.2">
      <c r="A135" s="63">
        <v>671</v>
      </c>
      <c r="B135" s="182" t="s">
        <v>273</v>
      </c>
      <c r="C135" s="247" t="s">
        <v>274</v>
      </c>
      <c r="D135" s="60">
        <f t="shared" ref="D135:E135" si="27">SUM(D136:D138)</f>
        <v>335385.94</v>
      </c>
      <c r="E135" s="60">
        <f t="shared" si="27"/>
        <v>382497.17000000004</v>
      </c>
      <c r="F135" s="45">
        <f t="shared" si="26"/>
        <v>114.04687089745028</v>
      </c>
    </row>
    <row r="136" spans="1:6" ht="12.75" customHeight="1" x14ac:dyDescent="0.2">
      <c r="A136" s="63">
        <v>6711</v>
      </c>
      <c r="B136" s="65" t="s">
        <v>275</v>
      </c>
      <c r="C136" s="247" t="s">
        <v>276</v>
      </c>
      <c r="D136" s="194">
        <v>274923.94</v>
      </c>
      <c r="E136" s="194">
        <v>349634.84</v>
      </c>
      <c r="F136" s="45">
        <f t="shared" si="26"/>
        <v>127.17511614303214</v>
      </c>
    </row>
    <row r="137" spans="1:6" ht="24" x14ac:dyDescent="0.2">
      <c r="A137" s="63">
        <v>6712</v>
      </c>
      <c r="B137" s="182" t="s">
        <v>277</v>
      </c>
      <c r="C137" s="247" t="s">
        <v>278</v>
      </c>
      <c r="D137" s="194">
        <v>60462</v>
      </c>
      <c r="E137" s="194">
        <v>32862.33</v>
      </c>
      <c r="F137" s="45">
        <f t="shared" si="26"/>
        <v>54.352039297409945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2090480.1899999997</v>
      </c>
      <c r="E152" s="60">
        <f>E153+E164+E202+E221+E230+E262+E273</f>
        <v>2477696.79</v>
      </c>
      <c r="F152" s="45">
        <f t="shared" si="26"/>
        <v>118.52285431128627</v>
      </c>
    </row>
    <row r="153" spans="1:6" ht="12.75" customHeight="1" x14ac:dyDescent="0.2">
      <c r="A153" s="63">
        <v>31</v>
      </c>
      <c r="B153" s="64" t="s">
        <v>308</v>
      </c>
      <c r="C153" s="247" t="s">
        <v>3</v>
      </c>
      <c r="D153" s="60">
        <f t="shared" ref="D153:E153" si="30">D154+D159+D160</f>
        <v>1729115.2899999998</v>
      </c>
      <c r="E153" s="60">
        <f t="shared" si="30"/>
        <v>2011351.54</v>
      </c>
      <c r="F153" s="45">
        <f t="shared" si="26"/>
        <v>116.32258135893301</v>
      </c>
    </row>
    <row r="154" spans="1:6" ht="12.75" customHeight="1" x14ac:dyDescent="0.2">
      <c r="A154" s="63">
        <v>311</v>
      </c>
      <c r="B154" s="64" t="s">
        <v>309</v>
      </c>
      <c r="C154" s="247" t="s">
        <v>310</v>
      </c>
      <c r="D154" s="60">
        <f t="shared" ref="D154:E154" si="31">SUM(D155:D158)</f>
        <v>1427877.2</v>
      </c>
      <c r="E154" s="60">
        <f t="shared" si="31"/>
        <v>1666047.12</v>
      </c>
      <c r="F154" s="45">
        <f t="shared" si="26"/>
        <v>116.68000021290348</v>
      </c>
    </row>
    <row r="155" spans="1:6" ht="12.75" customHeight="1" x14ac:dyDescent="0.2">
      <c r="A155" s="63">
        <v>3111</v>
      </c>
      <c r="B155" s="64" t="s">
        <v>311</v>
      </c>
      <c r="C155" s="247" t="s">
        <v>312</v>
      </c>
      <c r="D155" s="194">
        <v>1374866.39</v>
      </c>
      <c r="E155" s="194">
        <v>1604442.6</v>
      </c>
      <c r="F155" s="45">
        <f t="shared" si="26"/>
        <v>116.69807420341407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32607.96</v>
      </c>
      <c r="E157" s="194">
        <v>33599.96</v>
      </c>
      <c r="F157" s="45">
        <f t="shared" si="26"/>
        <v>103.04220196540967</v>
      </c>
    </row>
    <row r="158" spans="1:6" ht="12.75" customHeight="1" x14ac:dyDescent="0.2">
      <c r="A158" s="63">
        <v>3114</v>
      </c>
      <c r="B158" s="65" t="s">
        <v>317</v>
      </c>
      <c r="C158" s="247" t="s">
        <v>318</v>
      </c>
      <c r="D158" s="194">
        <v>20402.849999999999</v>
      </c>
      <c r="E158" s="194">
        <v>28004.560000000001</v>
      </c>
      <c r="F158" s="45">
        <f t="shared" si="26"/>
        <v>137.25807914090436</v>
      </c>
    </row>
    <row r="159" spans="1:6" ht="12.75" customHeight="1" x14ac:dyDescent="0.2">
      <c r="A159" s="63">
        <v>312</v>
      </c>
      <c r="B159" s="65" t="s">
        <v>319</v>
      </c>
      <c r="C159" s="247" t="s">
        <v>320</v>
      </c>
      <c r="D159" s="194">
        <v>66461.649999999994</v>
      </c>
      <c r="E159" s="194">
        <v>70553.440000000002</v>
      </c>
      <c r="F159" s="45">
        <f t="shared" si="26"/>
        <v>106.15661813993485</v>
      </c>
    </row>
    <row r="160" spans="1:6" ht="12.75" customHeight="1" x14ac:dyDescent="0.2">
      <c r="A160" s="63">
        <v>313</v>
      </c>
      <c r="B160" s="65" t="s">
        <v>321</v>
      </c>
      <c r="C160" s="247" t="s">
        <v>322</v>
      </c>
      <c r="D160" s="60">
        <f t="shared" ref="D160:E160" si="32">SUM(D161:D163)</f>
        <v>234776.44</v>
      </c>
      <c r="E160" s="60">
        <f t="shared" si="32"/>
        <v>274750.98</v>
      </c>
      <c r="F160" s="45">
        <f t="shared" si="26"/>
        <v>117.026640322172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234776.44</v>
      </c>
      <c r="E162" s="194">
        <v>274750.98</v>
      </c>
      <c r="F162" s="45">
        <f t="shared" si="26"/>
        <v>117.026640322172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334342.05999999994</v>
      </c>
      <c r="E164" s="60">
        <f>E165+E170+E178+E188+E189+E194</f>
        <v>428676.94</v>
      </c>
      <c r="F164" s="45">
        <f t="shared" si="26"/>
        <v>128.2150800889365</v>
      </c>
    </row>
    <row r="165" spans="1:6" ht="12.75" customHeight="1" x14ac:dyDescent="0.2">
      <c r="A165" s="63">
        <v>321</v>
      </c>
      <c r="B165" s="64" t="s">
        <v>331</v>
      </c>
      <c r="C165" s="247" t="s">
        <v>332</v>
      </c>
      <c r="D165" s="60">
        <f t="shared" ref="D165:E165" si="33">SUM(D166:D169)</f>
        <v>52253.72</v>
      </c>
      <c r="E165" s="60">
        <f t="shared" si="33"/>
        <v>51061.62</v>
      </c>
      <c r="F165" s="45">
        <f t="shared" si="26"/>
        <v>97.718631324238743</v>
      </c>
    </row>
    <row r="166" spans="1:6" ht="12.75" customHeight="1" x14ac:dyDescent="0.2">
      <c r="A166" s="63">
        <v>3211</v>
      </c>
      <c r="B166" s="64" t="s">
        <v>333</v>
      </c>
      <c r="C166" s="247" t="s">
        <v>334</v>
      </c>
      <c r="D166" s="194">
        <v>6579.49</v>
      </c>
      <c r="E166" s="194">
        <v>9989.26</v>
      </c>
      <c r="F166" s="45">
        <f t="shared" si="26"/>
        <v>151.82422953754775</v>
      </c>
    </row>
    <row r="167" spans="1:6" ht="12.75" customHeight="1" x14ac:dyDescent="0.2">
      <c r="A167" s="63">
        <v>3212</v>
      </c>
      <c r="B167" s="64" t="s">
        <v>335</v>
      </c>
      <c r="C167" s="247" t="s">
        <v>336</v>
      </c>
      <c r="D167" s="194">
        <v>30844.53</v>
      </c>
      <c r="E167" s="194">
        <v>31189.86</v>
      </c>
      <c r="F167" s="45">
        <f t="shared" si="26"/>
        <v>101.11958262939977</v>
      </c>
    </row>
    <row r="168" spans="1:6" ht="12.75" customHeight="1" x14ac:dyDescent="0.2">
      <c r="A168" s="63">
        <v>3213</v>
      </c>
      <c r="B168" s="64" t="s">
        <v>337</v>
      </c>
      <c r="C168" s="247" t="s">
        <v>338</v>
      </c>
      <c r="D168" s="194">
        <v>14829.7</v>
      </c>
      <c r="E168" s="194">
        <v>9882.5</v>
      </c>
      <c r="F168" s="45">
        <f t="shared" si="26"/>
        <v>66.639918541845077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139252.00999999998</v>
      </c>
      <c r="E170" s="60">
        <f t="shared" si="34"/>
        <v>154914.82999999999</v>
      </c>
      <c r="F170" s="45">
        <f t="shared" si="26"/>
        <v>111.24782328097096</v>
      </c>
    </row>
    <row r="171" spans="1:6" ht="12.75" customHeight="1" x14ac:dyDescent="0.2">
      <c r="A171" s="63">
        <v>3221</v>
      </c>
      <c r="B171" s="64" t="s">
        <v>343</v>
      </c>
      <c r="C171" s="247" t="s">
        <v>344</v>
      </c>
      <c r="D171" s="194">
        <v>16145.68</v>
      </c>
      <c r="E171" s="194">
        <v>20152.91</v>
      </c>
      <c r="F171" s="45">
        <f t="shared" si="26"/>
        <v>124.8192086056456</v>
      </c>
    </row>
    <row r="172" spans="1:6" ht="12.75" customHeight="1" x14ac:dyDescent="0.2">
      <c r="A172" s="63">
        <v>3222</v>
      </c>
      <c r="B172" s="64" t="s">
        <v>345</v>
      </c>
      <c r="C172" s="247" t="s">
        <v>346</v>
      </c>
      <c r="D172" s="194">
        <v>90384.13</v>
      </c>
      <c r="E172" s="194">
        <v>98611</v>
      </c>
      <c r="F172" s="45">
        <f t="shared" si="26"/>
        <v>109.10211781647949</v>
      </c>
    </row>
    <row r="173" spans="1:6" ht="12.75" customHeight="1" x14ac:dyDescent="0.2">
      <c r="A173" s="63">
        <v>3223</v>
      </c>
      <c r="B173" s="65" t="s">
        <v>347</v>
      </c>
      <c r="C173" s="247" t="s">
        <v>348</v>
      </c>
      <c r="D173" s="194">
        <v>26420.3</v>
      </c>
      <c r="E173" s="194">
        <v>28937.67</v>
      </c>
      <c r="F173" s="45">
        <f t="shared" si="26"/>
        <v>109.52816584217437</v>
      </c>
    </row>
    <row r="174" spans="1:6" ht="12.75" customHeight="1" x14ac:dyDescent="0.2">
      <c r="A174" s="63">
        <v>3224</v>
      </c>
      <c r="B174" s="65" t="s">
        <v>349</v>
      </c>
      <c r="C174" s="247" t="s">
        <v>350</v>
      </c>
      <c r="D174" s="194">
        <v>3856.96</v>
      </c>
      <c r="E174" s="194">
        <v>3708.62</v>
      </c>
      <c r="F174" s="45">
        <f t="shared" si="26"/>
        <v>96.153965817638749</v>
      </c>
    </row>
    <row r="175" spans="1:6" ht="12.75" customHeight="1" x14ac:dyDescent="0.2">
      <c r="A175" s="63">
        <v>3225</v>
      </c>
      <c r="B175" s="65" t="s">
        <v>351</v>
      </c>
      <c r="C175" s="247" t="s">
        <v>352</v>
      </c>
      <c r="D175" s="194">
        <v>1984.74</v>
      </c>
      <c r="E175" s="194">
        <v>3046.33</v>
      </c>
      <c r="F175" s="45">
        <f t="shared" si="26"/>
        <v>153.48761046786984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460.2</v>
      </c>
      <c r="E177" s="194">
        <v>458.3</v>
      </c>
      <c r="F177" s="45">
        <f t="shared" si="26"/>
        <v>99.587136027813997</v>
      </c>
    </row>
    <row r="178" spans="1:6" ht="12.75" customHeight="1" x14ac:dyDescent="0.2">
      <c r="A178" s="63">
        <v>323</v>
      </c>
      <c r="B178" s="65" t="s">
        <v>357</v>
      </c>
      <c r="C178" s="247" t="s">
        <v>358</v>
      </c>
      <c r="D178" s="60">
        <f t="shared" ref="D178:E178" si="35">SUM(D179:D187)</f>
        <v>141222.16999999998</v>
      </c>
      <c r="E178" s="60">
        <f t="shared" si="35"/>
        <v>210688.41000000003</v>
      </c>
      <c r="F178" s="45">
        <f t="shared" si="26"/>
        <v>149.18933054208136</v>
      </c>
    </row>
    <row r="179" spans="1:6" ht="12.75" customHeight="1" x14ac:dyDescent="0.2">
      <c r="A179" s="63">
        <v>3231</v>
      </c>
      <c r="B179" s="65" t="s">
        <v>359</v>
      </c>
      <c r="C179" s="247" t="s">
        <v>360</v>
      </c>
      <c r="D179" s="194">
        <v>104957.04</v>
      </c>
      <c r="E179" s="194">
        <v>125356.74</v>
      </c>
      <c r="F179" s="45">
        <f t="shared" si="26"/>
        <v>119.43623791219724</v>
      </c>
    </row>
    <row r="180" spans="1:6" ht="12.75" customHeight="1" x14ac:dyDescent="0.2">
      <c r="A180" s="63">
        <v>3232</v>
      </c>
      <c r="B180" s="65" t="s">
        <v>361</v>
      </c>
      <c r="C180" s="247" t="s">
        <v>362</v>
      </c>
      <c r="D180" s="194">
        <v>3531.93</v>
      </c>
      <c r="E180" s="194">
        <v>45551.03</v>
      </c>
      <c r="F180" s="45">
        <f t="shared" si="26"/>
        <v>1289.6923211954936</v>
      </c>
    </row>
    <row r="181" spans="1:6" ht="12.75" customHeight="1" x14ac:dyDescent="0.2">
      <c r="A181" s="63">
        <v>3233</v>
      </c>
      <c r="B181" s="65" t="s">
        <v>363</v>
      </c>
      <c r="C181" s="247" t="s">
        <v>364</v>
      </c>
      <c r="D181" s="194">
        <v>830</v>
      </c>
      <c r="E181" s="194"/>
      <c r="F181" s="45">
        <f t="shared" si="26"/>
        <v>0</v>
      </c>
    </row>
    <row r="182" spans="1:6" ht="12.75" customHeight="1" x14ac:dyDescent="0.2">
      <c r="A182" s="63">
        <v>3234</v>
      </c>
      <c r="B182" s="65" t="s">
        <v>365</v>
      </c>
      <c r="C182" s="247" t="s">
        <v>366</v>
      </c>
      <c r="D182" s="194">
        <v>9701.14</v>
      </c>
      <c r="E182" s="194">
        <v>10989.64</v>
      </c>
      <c r="F182" s="45">
        <f t="shared" si="26"/>
        <v>113.28194418387942</v>
      </c>
    </row>
    <row r="183" spans="1:6" ht="12.75" customHeight="1" x14ac:dyDescent="0.2">
      <c r="A183" s="63">
        <v>3235</v>
      </c>
      <c r="B183" s="64" t="s">
        <v>367</v>
      </c>
      <c r="C183" s="247" t="s">
        <v>368</v>
      </c>
      <c r="D183" s="194">
        <v>307.56</v>
      </c>
      <c r="E183" s="194">
        <v>325.81</v>
      </c>
      <c r="F183" s="45">
        <f t="shared" si="26"/>
        <v>105.93380153465989</v>
      </c>
    </row>
    <row r="184" spans="1:6" ht="12.75" customHeight="1" x14ac:dyDescent="0.2">
      <c r="A184" s="63">
        <v>3236</v>
      </c>
      <c r="B184" s="64" t="s">
        <v>369</v>
      </c>
      <c r="C184" s="247" t="s">
        <v>370</v>
      </c>
      <c r="D184" s="194">
        <v>477.81</v>
      </c>
      <c r="E184" s="194">
        <v>10051.4</v>
      </c>
      <c r="F184" s="45">
        <f t="shared" si="26"/>
        <v>2103.6395219857263</v>
      </c>
    </row>
    <row r="185" spans="1:6" ht="12.75" customHeight="1" x14ac:dyDescent="0.2">
      <c r="A185" s="63">
        <v>3237</v>
      </c>
      <c r="B185" s="64" t="s">
        <v>371</v>
      </c>
      <c r="C185" s="247" t="s">
        <v>372</v>
      </c>
      <c r="D185" s="194">
        <v>10388.75</v>
      </c>
      <c r="E185" s="194">
        <v>6079.3</v>
      </c>
      <c r="F185" s="45">
        <f t="shared" si="26"/>
        <v>58.518108530862712</v>
      </c>
    </row>
    <row r="186" spans="1:6" ht="12.75" customHeight="1" x14ac:dyDescent="0.2">
      <c r="A186" s="63">
        <v>3238</v>
      </c>
      <c r="B186" s="64" t="s">
        <v>373</v>
      </c>
      <c r="C186" s="247" t="s">
        <v>374</v>
      </c>
      <c r="D186" s="194">
        <v>4000.41</v>
      </c>
      <c r="E186" s="194">
        <v>6069.26</v>
      </c>
      <c r="F186" s="45">
        <f t="shared" si="26"/>
        <v>151.71594911521572</v>
      </c>
    </row>
    <row r="187" spans="1:6" ht="12.75" customHeight="1" x14ac:dyDescent="0.2">
      <c r="A187" s="63">
        <v>3239</v>
      </c>
      <c r="B187" s="64" t="s">
        <v>375</v>
      </c>
      <c r="C187" s="247" t="s">
        <v>376</v>
      </c>
      <c r="D187" s="194">
        <v>7027.53</v>
      </c>
      <c r="E187" s="194">
        <v>6265.23</v>
      </c>
      <c r="F187" s="45">
        <f t="shared" si="26"/>
        <v>89.152661034531334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1614.1599999999999</v>
      </c>
      <c r="E194" s="60">
        <f t="shared" si="36"/>
        <v>12012.08</v>
      </c>
      <c r="F194" s="45">
        <f t="shared" si="26"/>
        <v>744.16910343460381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264.72000000000003</v>
      </c>
      <c r="E196" s="194">
        <v>267.01</v>
      </c>
      <c r="F196" s="45">
        <f t="shared" si="26"/>
        <v>100.86506497431247</v>
      </c>
    </row>
    <row r="197" spans="1:6" ht="12.75" customHeight="1" x14ac:dyDescent="0.2">
      <c r="A197" s="63">
        <v>3293</v>
      </c>
      <c r="B197" s="64" t="s">
        <v>395</v>
      </c>
      <c r="C197" s="247" t="s">
        <v>396</v>
      </c>
      <c r="D197" s="194">
        <v>627.80999999999995</v>
      </c>
      <c r="E197" s="194">
        <v>10.33</v>
      </c>
      <c r="F197" s="45">
        <f t="shared" si="26"/>
        <v>1.6454022713878402</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270.89999999999998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262.64</v>
      </c>
      <c r="E201" s="194">
        <v>11514.74</v>
      </c>
      <c r="F201" s="45">
        <f t="shared" si="26"/>
        <v>4384.2293633871468</v>
      </c>
    </row>
    <row r="202" spans="1:6" ht="12.75" customHeight="1" x14ac:dyDescent="0.2">
      <c r="A202" s="63">
        <v>34</v>
      </c>
      <c r="B202" s="183" t="s">
        <v>405</v>
      </c>
      <c r="C202" s="247" t="s">
        <v>406</v>
      </c>
      <c r="D202" s="60">
        <f t="shared" ref="D202:E202" si="37">D203+D208+D216</f>
        <v>4.1900000000000004</v>
      </c>
      <c r="E202" s="60">
        <f t="shared" si="37"/>
        <v>1100.76</v>
      </c>
      <c r="F202" s="45" t="str">
        <f t="shared" si="26"/>
        <v>&gt;&gt;100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4.1900000000000004</v>
      </c>
      <c r="E208" s="60">
        <f t="shared" si="39"/>
        <v>0</v>
      </c>
      <c r="F208" s="45">
        <f t="shared" si="26"/>
        <v>0</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4.1900000000000004</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1100.76</v>
      </c>
      <c r="F216" s="45" t="str">
        <f t="shared" si="26"/>
        <v>-</v>
      </c>
    </row>
    <row r="217" spans="1:6" ht="12.75" customHeight="1" x14ac:dyDescent="0.2">
      <c r="A217" s="63">
        <v>3431</v>
      </c>
      <c r="B217" s="182" t="s">
        <v>435</v>
      </c>
      <c r="C217" s="247" t="s">
        <v>436</v>
      </c>
      <c r="D217" s="194">
        <v>0</v>
      </c>
      <c r="E217" s="194">
        <v>1100</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0.76</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26054.11</v>
      </c>
      <c r="E262" s="60">
        <f t="shared" si="55"/>
        <v>35670.120000000003</v>
      </c>
      <c r="F262" s="45">
        <f t="shared" ref="F262:F268" si="56">IF(D262&lt;&gt;0,IF(E262/D262&gt;=100,"&gt;&gt;100",E262/D262*100),"-")</f>
        <v>136.90784294685176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26054.11</v>
      </c>
      <c r="E269" s="60">
        <f t="shared" si="58"/>
        <v>35670.120000000003</v>
      </c>
      <c r="F269" s="45">
        <f t="shared" ref="F269:F272" si="59">IF(D269&lt;&gt;0,IF(E269/D269&gt;=100,"&gt;&gt;100",E269/D269*100),"-")</f>
        <v>136.90784294685176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20038.810000000001</v>
      </c>
      <c r="E271" s="194">
        <v>31401.82</v>
      </c>
      <c r="F271" s="45">
        <f t="shared" si="59"/>
        <v>156.70501392048729</v>
      </c>
    </row>
    <row r="272" spans="1:6" ht="12.75" customHeight="1" x14ac:dyDescent="0.2">
      <c r="A272" s="63" t="s">
        <v>536</v>
      </c>
      <c r="B272" s="65" t="s">
        <v>537</v>
      </c>
      <c r="C272" s="247" t="s">
        <v>536</v>
      </c>
      <c r="D272" s="194">
        <v>6015.3</v>
      </c>
      <c r="E272" s="194">
        <v>4268.3</v>
      </c>
      <c r="F272" s="45">
        <f t="shared" si="59"/>
        <v>70.957391983774713</v>
      </c>
    </row>
    <row r="273" spans="1:6" ht="24" x14ac:dyDescent="0.2">
      <c r="A273" s="63">
        <v>38</v>
      </c>
      <c r="B273" s="65" t="s">
        <v>538</v>
      </c>
      <c r="C273" s="247" t="s">
        <v>539</v>
      </c>
      <c r="D273" s="60">
        <f t="shared" ref="D273:E273" si="60">D274+D278+D283+D289</f>
        <v>964.54</v>
      </c>
      <c r="E273" s="60">
        <f t="shared" si="60"/>
        <v>897.43</v>
      </c>
      <c r="F273" s="45">
        <f t="shared" ref="F273:F277" si="61">IF(D273&lt;&gt;0,IF(E273/D273&gt;=100,"&gt;&gt;100",E273/D273*100),"-")</f>
        <v>93.042279221183151</v>
      </c>
    </row>
    <row r="274" spans="1:6" ht="12.75" customHeight="1" x14ac:dyDescent="0.2">
      <c r="A274" s="63">
        <v>381</v>
      </c>
      <c r="B274" s="64" t="s">
        <v>540</v>
      </c>
      <c r="C274" s="247" t="s">
        <v>541</v>
      </c>
      <c r="D274" s="60">
        <f t="shared" ref="D274:E274" si="62">SUM(D275:D277)</f>
        <v>964.54</v>
      </c>
      <c r="E274" s="60">
        <f t="shared" si="62"/>
        <v>897.43</v>
      </c>
      <c r="F274" s="45">
        <f t="shared" si="61"/>
        <v>93.042279221183151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964.54</v>
      </c>
      <c r="E276" s="194">
        <v>897.43</v>
      </c>
      <c r="F276" s="45">
        <f t="shared" si="61"/>
        <v>93.042279221183151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2090480.1899999997</v>
      </c>
      <c r="E299" s="60">
        <f>E152-E297+E298</f>
        <v>2477696.79</v>
      </c>
      <c r="F299" s="45">
        <f t="shared" si="68"/>
        <v>118.52285431128627</v>
      </c>
    </row>
    <row r="300" spans="1:6" ht="12.75" customHeight="1" x14ac:dyDescent="0.2">
      <c r="A300" s="63" t="s">
        <v>581</v>
      </c>
      <c r="B300" s="64" t="s">
        <v>592</v>
      </c>
      <c r="C300" s="247" t="s">
        <v>593</v>
      </c>
      <c r="D300" s="60">
        <f>IF(D6&gt;=D299,D6-D299,0)</f>
        <v>110737.48000000021</v>
      </c>
      <c r="E300" s="60">
        <f>IF(E6&gt;=E299,E6-E299,0)</f>
        <v>21298.810000000056</v>
      </c>
      <c r="F300" s="45">
        <f t="shared" si="68"/>
        <v>19.233605460409624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41616.080000000002</v>
      </c>
      <c r="E302" s="194">
        <v>71259.13</v>
      </c>
      <c r="F302" s="45">
        <f t="shared" si="68"/>
        <v>171.2297986739741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2802.37</v>
      </c>
      <c r="E304" s="194">
        <v>167238.56</v>
      </c>
      <c r="F304" s="45">
        <f t="shared" si="68"/>
        <v>5967.7544364234564</v>
      </c>
    </row>
    <row r="305" spans="1:6" ht="12" x14ac:dyDescent="0.2">
      <c r="A305" s="63">
        <v>9661</v>
      </c>
      <c r="B305" s="220" t="s">
        <v>602</v>
      </c>
      <c r="C305" s="247" t="s">
        <v>603</v>
      </c>
      <c r="D305" s="194">
        <v>453.58</v>
      </c>
      <c r="E305" s="194">
        <v>1798.88</v>
      </c>
      <c r="F305" s="45">
        <f t="shared" si="68"/>
        <v>396.5959698399401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58339.79</v>
      </c>
      <c r="E360" s="60">
        <f t="shared" si="86"/>
        <v>647227.3899999999</v>
      </c>
      <c r="F360" s="45">
        <f t="shared" si="72"/>
        <v>1109.4098727472276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58339.79</v>
      </c>
      <c r="E373" s="60">
        <f t="shared" si="90"/>
        <v>34132.57</v>
      </c>
      <c r="F373" s="45">
        <f t="shared" si="72"/>
        <v>58.506501308969405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32080.75</v>
      </c>
      <c r="E379" s="60">
        <f t="shared" si="92"/>
        <v>13343.7</v>
      </c>
      <c r="F379" s="45">
        <f t="shared" si="72"/>
        <v>41.594102382269746</v>
      </c>
    </row>
    <row r="380" spans="1:6" ht="12.75" customHeight="1" x14ac:dyDescent="0.2">
      <c r="A380" s="63">
        <v>4221</v>
      </c>
      <c r="B380" s="64" t="s">
        <v>647</v>
      </c>
      <c r="C380" s="247" t="s">
        <v>739</v>
      </c>
      <c r="D380" s="194">
        <v>32080.75</v>
      </c>
      <c r="E380" s="194">
        <v>13343.7</v>
      </c>
      <c r="F380" s="45">
        <f t="shared" si="72"/>
        <v>41.594102382269746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6634.04</v>
      </c>
      <c r="E393" s="60">
        <f t="shared" si="94"/>
        <v>8276.3700000000008</v>
      </c>
      <c r="F393" s="45">
        <f t="shared" si="72"/>
        <v>124.75610638464647</v>
      </c>
    </row>
    <row r="394" spans="1:6" ht="12.75" customHeight="1" x14ac:dyDescent="0.2">
      <c r="A394" s="63">
        <v>4241</v>
      </c>
      <c r="B394" s="64" t="s">
        <v>756</v>
      </c>
      <c r="C394" s="247" t="s">
        <v>757</v>
      </c>
      <c r="D394" s="194">
        <v>6634.04</v>
      </c>
      <c r="E394" s="194">
        <v>8276.3700000000008</v>
      </c>
      <c r="F394" s="45">
        <f t="shared" si="72"/>
        <v>124.75610638464647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19625</v>
      </c>
      <c r="E401" s="60">
        <f t="shared" si="96"/>
        <v>12512.5</v>
      </c>
      <c r="F401" s="45">
        <f t="shared" si="72"/>
        <v>63.757961783439484</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19625</v>
      </c>
      <c r="E405" s="194">
        <v>12512.5</v>
      </c>
      <c r="F405" s="45">
        <f t="shared" si="72"/>
        <v>63.757961783439484</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613094.81999999995</v>
      </c>
      <c r="F412" s="45" t="str">
        <f t="shared" si="72"/>
        <v>-</v>
      </c>
    </row>
    <row r="413" spans="1:6" ht="12.75" customHeight="1" x14ac:dyDescent="0.2">
      <c r="A413" s="63">
        <v>451</v>
      </c>
      <c r="B413" s="64" t="s">
        <v>784</v>
      </c>
      <c r="C413" s="247" t="s">
        <v>785</v>
      </c>
      <c r="D413" s="194">
        <v>0</v>
      </c>
      <c r="E413" s="194">
        <v>613094.81999999995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58339.79</v>
      </c>
      <c r="E418" s="60">
        <f t="shared" si="102"/>
        <v>647227.3899999999</v>
      </c>
      <c r="F418" s="45">
        <f t="shared" si="72"/>
        <v>1109.4098727472276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16598.3</v>
      </c>
      <c r="E420" s="194">
        <v>20245.82</v>
      </c>
      <c r="F420" s="45">
        <f t="shared" si="72"/>
        <v>121.97526252688529</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2201217.67</v>
      </c>
      <c r="E422" s="60">
        <f>E6+E308</f>
        <v>2498995.6</v>
      </c>
      <c r="F422" s="45">
        <f t="shared" si="72"/>
        <v>113.52787296133235</v>
      </c>
    </row>
    <row r="423" spans="1:6" ht="12.75" customHeight="1" x14ac:dyDescent="0.2">
      <c r="A423" s="63" t="s">
        <v>581</v>
      </c>
      <c r="B423" s="64" t="s">
        <v>804</v>
      </c>
      <c r="C423" s="247" t="s">
        <v>805</v>
      </c>
      <c r="D423" s="60">
        <f t="shared" ref="D423:E423" si="103">D299+D360</f>
        <v>2148819.9799999995</v>
      </c>
      <c r="E423" s="60">
        <f t="shared" si="103"/>
        <v>3124924.1799999997</v>
      </c>
      <c r="F423" s="45">
        <f t="shared" si="72"/>
        <v>145.42512677120587</v>
      </c>
    </row>
    <row r="424" spans="1:6" ht="12.75" customHeight="1" x14ac:dyDescent="0.2">
      <c r="A424" s="63" t="s">
        <v>581</v>
      </c>
      <c r="B424" s="64" t="s">
        <v>806</v>
      </c>
      <c r="C424" s="247" t="s">
        <v>807</v>
      </c>
      <c r="D424" s="60">
        <f t="shared" ref="D424:E424" si="104">IF(D422&gt;=D423,D422-D423,0)</f>
        <v>52397.69000000041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625928.57999999961</v>
      </c>
      <c r="F425" s="45" t="str">
        <f t="shared" si="72"/>
        <v>-</v>
      </c>
    </row>
    <row r="426" spans="1:6" ht="12.75" customHeight="1" x14ac:dyDescent="0.2">
      <c r="A426" s="251" t="s">
        <v>810</v>
      </c>
      <c r="B426" s="183" t="s">
        <v>811</v>
      </c>
      <c r="C426" s="252" t="s">
        <v>812</v>
      </c>
      <c r="D426" s="60">
        <f t="shared" ref="D426:E426" si="106">IF(D302-D303+D419-D420&gt;=0,D302-D303+D419-D420,0)</f>
        <v>25017.780000000002</v>
      </c>
      <c r="E426" s="60">
        <f t="shared" si="106"/>
        <v>51013.310000000005</v>
      </c>
      <c r="F426" s="45">
        <f t="shared" si="72"/>
        <v>203.90822047359919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2802.37</v>
      </c>
      <c r="E428" s="81">
        <f t="shared" si="108"/>
        <v>167238.56</v>
      </c>
      <c r="F428" s="61">
        <f t="shared" si="72"/>
        <v>5967.7544364234564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27529.3</v>
      </c>
      <c r="E642" s="194">
        <v>27529.3</v>
      </c>
      <c r="F642" s="45">
        <f t="shared" si="109"/>
        <v>100</v>
      </c>
    </row>
    <row r="643" spans="1:6" ht="12.75" customHeight="1" x14ac:dyDescent="0.2">
      <c r="A643" s="63" t="s">
        <v>581</v>
      </c>
      <c r="B643" s="64" t="s">
        <v>1235</v>
      </c>
      <c r="C643" s="247" t="s">
        <v>1236</v>
      </c>
      <c r="D643" s="60">
        <f>D422+D430</f>
        <v>2201217.67</v>
      </c>
      <c r="E643" s="60">
        <f>E422+E430</f>
        <v>2498995.6</v>
      </c>
      <c r="F643" s="45">
        <f t="shared" si="109"/>
        <v>113.52787296133235</v>
      </c>
    </row>
    <row r="644" spans="1:6" ht="12.75" customHeight="1" x14ac:dyDescent="0.2">
      <c r="A644" s="63" t="s">
        <v>581</v>
      </c>
      <c r="B644" s="64" t="s">
        <v>1237</v>
      </c>
      <c r="C644" s="247" t="s">
        <v>1238</v>
      </c>
      <c r="D644" s="60">
        <f>D423+D535</f>
        <v>2148819.9799999995</v>
      </c>
      <c r="E644" s="60">
        <f>E423+E535</f>
        <v>3124924.1799999997</v>
      </c>
      <c r="F644" s="45">
        <f t="shared" si="109"/>
        <v>145.42512677120587</v>
      </c>
    </row>
    <row r="645" spans="1:6" ht="12.75" customHeight="1" x14ac:dyDescent="0.2">
      <c r="A645" s="63" t="s">
        <v>581</v>
      </c>
      <c r="B645" s="64" t="s">
        <v>1239</v>
      </c>
      <c r="C645" s="247" t="s">
        <v>1240</v>
      </c>
      <c r="D645" s="60">
        <f t="shared" ref="D645:E645" si="163">IF(D643&gt;=D644,D643-D644,0)</f>
        <v>52397.69000000041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625928.57999999961</v>
      </c>
      <c r="F646" s="45" t="str">
        <f t="shared" si="109"/>
        <v>-</v>
      </c>
    </row>
    <row r="647" spans="1:6" ht="24" x14ac:dyDescent="0.2">
      <c r="A647" s="251" t="s">
        <v>1243</v>
      </c>
      <c r="B647" s="64" t="s">
        <v>1244</v>
      </c>
      <c r="C647" s="252" t="s">
        <v>1243</v>
      </c>
      <c r="D647" s="60">
        <f>IF(D426-D427+D641-D642&gt;=0,D426-D427+D641-D642,0)</f>
        <v>0</v>
      </c>
      <c r="E647" s="60">
        <f>IF(E426-E427+E641-E642&gt;=0,E426-E427+E641-E642,0)</f>
        <v>23484.010000000006</v>
      </c>
      <c r="F647" s="45" t="str">
        <f t="shared" si="109"/>
        <v>-</v>
      </c>
    </row>
    <row r="648" spans="1:6" ht="24" x14ac:dyDescent="0.2">
      <c r="A648" s="251" t="s">
        <v>1245</v>
      </c>
      <c r="B648" s="64" t="s">
        <v>1246</v>
      </c>
      <c r="C648" s="252" t="s">
        <v>1245</v>
      </c>
      <c r="D648" s="60">
        <f>IF(D427-D426+D642-D641&gt;=0,D427-D426+D642-D641,0)</f>
        <v>2511.5199999999968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49886.170000000413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602444.5699999996</v>
      </c>
      <c r="F650" s="45" t="str">
        <f t="shared" si="109"/>
        <v>-</v>
      </c>
    </row>
    <row r="651" spans="1:6" ht="24" x14ac:dyDescent="0.2">
      <c r="A651" s="249" t="s">
        <v>1251</v>
      </c>
      <c r="B651" s="184" t="s">
        <v>1252</v>
      </c>
      <c r="C651" s="250" t="s">
        <v>1251</v>
      </c>
      <c r="D651" s="196">
        <v>131209.93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77</v>
      </c>
      <c r="E658" s="253">
        <v>75</v>
      </c>
      <c r="F658" s="45">
        <f t="shared" si="167"/>
        <v>97.402597402597408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1748771.23</v>
      </c>
      <c r="E683" s="192">
        <v>1844105.2</v>
      </c>
      <c r="F683" s="71">
        <f t="shared" si="167"/>
        <v>105.45148321087143</v>
      </c>
    </row>
    <row r="684" spans="1:6" ht="24" x14ac:dyDescent="0.2">
      <c r="A684" s="70">
        <v>63613</v>
      </c>
      <c r="B684" s="182" t="s">
        <v>1317</v>
      </c>
      <c r="C684" s="278" t="s">
        <v>1318</v>
      </c>
      <c r="D684" s="192">
        <v>964.54</v>
      </c>
      <c r="E684" s="192">
        <v>2817.56</v>
      </c>
      <c r="F684" s="71">
        <f t="shared" si="167"/>
        <v>292.11437576461321</v>
      </c>
    </row>
    <row r="685" spans="1:6" ht="24" x14ac:dyDescent="0.2">
      <c r="A685" s="63">
        <v>63622</v>
      </c>
      <c r="B685" s="244" t="s">
        <v>1319</v>
      </c>
      <c r="C685" s="247" t="s">
        <v>1320</v>
      </c>
      <c r="D685" s="194">
        <v>3897.77</v>
      </c>
      <c r="E685" s="194">
        <v>4549.1899999999996</v>
      </c>
      <c r="F685" s="45">
        <f t="shared" si="167"/>
        <v>116.71263312098969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88474.52</v>
      </c>
      <c r="E702" s="192">
        <v>72705.8</v>
      </c>
      <c r="F702" s="71">
        <f t="shared" si="167"/>
        <v>82.17710590574552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5020.2</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154624.76999999999</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16128.5</v>
      </c>
      <c r="E724" s="192">
        <v>24132.79</v>
      </c>
      <c r="F724" s="71">
        <f t="shared" si="167"/>
        <v>149.62823573177914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1482.69</v>
      </c>
      <c r="E726" s="192">
        <v>13.28</v>
      </c>
      <c r="F726" s="71">
        <f t="shared" si="167"/>
        <v>0.89566935772143874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2648.64</v>
      </c>
      <c r="E733" s="192">
        <v>882.88</v>
      </c>
      <c r="F733" s="71">
        <f t="shared" si="167"/>
        <v>33.333333333333336</v>
      </c>
    </row>
    <row r="734" spans="1:6" ht="12.75" customHeight="1" x14ac:dyDescent="0.2">
      <c r="A734" s="70">
        <v>32121</v>
      </c>
      <c r="B734" s="65" t="s">
        <v>1397</v>
      </c>
      <c r="C734" s="278" t="s">
        <v>1398</v>
      </c>
      <c r="D734" s="192">
        <v>30844.53</v>
      </c>
      <c r="E734" s="192">
        <v>31189.86</v>
      </c>
      <c r="F734" s="71">
        <f t="shared" si="167"/>
        <v>101.11958262939977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155.96</v>
      </c>
      <c r="E736" s="194">
        <v>10051.4</v>
      </c>
      <c r="F736" s="45">
        <f t="shared" si="167"/>
        <v>6444.8576558091818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4.1900000000000004</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20038.810000000001</v>
      </c>
      <c r="E855" s="194">
        <v>31401.82</v>
      </c>
      <c r="F855" s="45">
        <f t="shared" si="169"/>
        <v>156.70501392048729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7" zoomScaleNormal="100" workbookViewId="0">
      <selection activeCell="E37" sqref="E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2412364.0099999998</v>
      </c>
      <c r="E6" s="180">
        <f t="shared" si="0"/>
        <v>3152812.4099999997</v>
      </c>
      <c r="F6" s="181">
        <f t="shared" ref="F6:F298" si="1">IF(D6&gt;0,IF(E6/D6&gt;=100,"&gt;&gt;100",E6/D6*100),"-")</f>
        <v>130.69389183931656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2179282.5299999998</v>
      </c>
      <c r="E7" s="79">
        <f t="shared" si="2"/>
        <v>2560437.5699999998</v>
      </c>
      <c r="F7" s="71">
        <f t="shared" si="1"/>
        <v>117.48993234025514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427739.06</v>
      </c>
      <c r="E8" s="79">
        <f>E9+E10-E11</f>
        <v>427739.06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427739.06</v>
      </c>
      <c r="E9" s="192">
        <v>427739.06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1713813.14</v>
      </c>
      <c r="E12" s="79">
        <f t="shared" si="3"/>
        <v>1638398.4899999998</v>
      </c>
      <c r="F12" s="71">
        <f t="shared" si="1"/>
        <v>95.599599032132517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1537138.39</v>
      </c>
      <c r="E13" s="79">
        <f t="shared" si="4"/>
        <v>1500684.2399999998</v>
      </c>
      <c r="F13" s="71">
        <f t="shared" si="1"/>
        <v>97.628440598637312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2916337.28</v>
      </c>
      <c r="E15" s="192">
        <v>2916337.28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1379198.89</v>
      </c>
      <c r="E18" s="192">
        <v>1415653.04</v>
      </c>
      <c r="F18" s="71">
        <f t="shared" si="1"/>
        <v>102.64313945322274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175609.58999999997</v>
      </c>
      <c r="E19" s="79">
        <f t="shared" si="5"/>
        <v>136810.75000000006</v>
      </c>
      <c r="F19" s="71">
        <f t="shared" si="1"/>
        <v>77.906195214054136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390247.18</v>
      </c>
      <c r="E20" s="192">
        <v>405410.27</v>
      </c>
      <c r="F20" s="71">
        <f t="shared" si="1"/>
        <v>103.88550917907979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8175.72</v>
      </c>
      <c r="E21" s="192">
        <v>0</v>
      </c>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9794.8700000000008</v>
      </c>
      <c r="E22" s="192">
        <v>8697.77</v>
      </c>
      <c r="F22" s="71">
        <f t="shared" si="1"/>
        <v>88.799238785200814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23130.27</v>
      </c>
      <c r="E24" s="192">
        <v>23130.27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8880.41</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27710.25</v>
      </c>
      <c r="E26" s="192">
        <v>37687.760000000002</v>
      </c>
      <c r="F26" s="71">
        <f t="shared" si="1"/>
        <v>136.00656796672712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292329.11</v>
      </c>
      <c r="E28" s="192">
        <v>338115.32</v>
      </c>
      <c r="F28" s="71">
        <f t="shared" si="1"/>
        <v>115.6625558091016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229.01000000000022</v>
      </c>
      <c r="E29" s="79">
        <f t="shared" si="6"/>
        <v>67.350000000000364</v>
      </c>
      <c r="F29" s="71">
        <f t="shared" si="1"/>
        <v>29.409196104973713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13901.92</v>
      </c>
      <c r="E30" s="192">
        <v>13901.92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13672.91</v>
      </c>
      <c r="E34" s="192">
        <v>13834.57</v>
      </c>
      <c r="F34" s="71">
        <f t="shared" si="1"/>
        <v>101.18233792221261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836.14999999999418</v>
      </c>
      <c r="E35" s="79">
        <f t="shared" si="7"/>
        <v>836.14999999999418</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97486.11</v>
      </c>
      <c r="E36" s="192">
        <v>105762.48</v>
      </c>
      <c r="F36" s="71">
        <f t="shared" si="1"/>
        <v>108.48979408451112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836.15</v>
      </c>
      <c r="E37" s="192">
        <v>836.15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97486.11</v>
      </c>
      <c r="E40" s="192">
        <v>105762.48</v>
      </c>
      <c r="F40" s="71">
        <f t="shared" si="1"/>
        <v>108.48979408451112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95811.18</v>
      </c>
      <c r="E54" s="192">
        <v>95715.57</v>
      </c>
      <c r="F54" s="71">
        <f t="shared" si="1"/>
        <v>99.900209975495571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95811.18</v>
      </c>
      <c r="E55" s="192">
        <v>95715.57</v>
      </c>
      <c r="F55" s="71">
        <f t="shared" si="1"/>
        <v>99.900209975495571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37730.33</v>
      </c>
      <c r="E56" s="79">
        <f t="shared" si="11"/>
        <v>494300.02</v>
      </c>
      <c r="F56" s="71">
        <f t="shared" si="1"/>
        <v>1310.086659724418</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493612.52</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37730.33</v>
      </c>
      <c r="E62" s="192">
        <v>687.5</v>
      </c>
      <c r="F62" s="71">
        <f t="shared" si="1"/>
        <v>1.8221414973046881</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233081.47999999998</v>
      </c>
      <c r="E69" s="79">
        <f>E70+E82+E88+E119+E135+E147+E165+E171</f>
        <v>592374.84</v>
      </c>
      <c r="F69" s="71">
        <f t="shared" si="1"/>
        <v>254.14925287071287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7216.95</v>
      </c>
      <c r="E82" s="79">
        <f>SUM(E83:E85)-E86+E87</f>
        <v>1129.0999999999999</v>
      </c>
      <c r="F82" s="71">
        <f t="shared" si="1"/>
        <v>15.64511324035777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104.53</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7112.42</v>
      </c>
      <c r="E87" s="192">
        <v>1129.0999999999999</v>
      </c>
      <c r="F87" s="71">
        <f t="shared" si="1"/>
        <v>15.875046749207723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94654.599999999991</v>
      </c>
      <c r="E147" s="79">
        <f t="shared" si="24"/>
        <v>591245.74</v>
      </c>
      <c r="F147" s="71">
        <f t="shared" si="1"/>
        <v>624.63497812045057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163325.47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149116.01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14209.46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2544.59</v>
      </c>
      <c r="E160" s="192">
        <v>2285.29</v>
      </c>
      <c r="F160" s="71">
        <f t="shared" si="1"/>
        <v>89.809753241190123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453.58</v>
      </c>
      <c r="E161" s="192">
        <v>1798.88</v>
      </c>
      <c r="F161" s="71">
        <f t="shared" si="1"/>
        <v>396.5959698399401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91852.23</v>
      </c>
      <c r="E162" s="192">
        <v>424007.18</v>
      </c>
      <c r="F162" s="71">
        <f t="shared" si="1"/>
        <v>461.61881970639149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195.8</v>
      </c>
      <c r="E164" s="192">
        <v>171.08</v>
      </c>
      <c r="F164" s="71">
        <f t="shared" si="1"/>
        <v>87.374872318692539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131209.93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131209.93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2412364.0099999998</v>
      </c>
      <c r="E176" s="79">
        <f>E177+E251</f>
        <v>3152812.4099999997</v>
      </c>
      <c r="F176" s="71">
        <f t="shared" si="1"/>
        <v>130.69389183931656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180392.94</v>
      </c>
      <c r="E177" s="79">
        <f>E178+E197+E203+E219+E247+E248</f>
        <v>1027580.85</v>
      </c>
      <c r="F177" s="71">
        <f t="shared" si="1"/>
        <v>569.63473736832486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171980.47</v>
      </c>
      <c r="E178" s="79">
        <f>SUM(E179:E181)+E185+E186+SUM(E194:E196)</f>
        <v>189967.59</v>
      </c>
      <c r="F178" s="71">
        <f t="shared" si="1"/>
        <v>110.45881546898902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146104.16</v>
      </c>
      <c r="E179" s="192">
        <v>159525.84</v>
      </c>
      <c r="F179" s="71">
        <f t="shared" si="1"/>
        <v>109.18637771847153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25828.77</v>
      </c>
      <c r="E180" s="192">
        <v>30441.75</v>
      </c>
      <c r="F180" s="71">
        <f t="shared" si="1"/>
        <v>117.85985163056544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47.54</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1195.52</v>
      </c>
      <c r="E197" s="79">
        <f>SUM(E198:E202)</f>
        <v>184816.26</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1195.52</v>
      </c>
      <c r="E199" s="192">
        <v>4812.5</v>
      </c>
      <c r="F199" s="71">
        <f t="shared" ref="F199:F202" si="30">IF(D199&gt;0,IF(E199/D199&gt;=100,"&gt;&gt;100",E199/D199*100),"-")</f>
        <v>402.54449946466809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180003.76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7216.95</v>
      </c>
      <c r="E247" s="192">
        <v>652797</v>
      </c>
      <c r="F247" s="71">
        <f>IF(D247&gt;0,IF(E247/D247&gt;=100,"&gt;&gt;100",E247/D247*100),"-")</f>
        <v>9045.3307837798511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2231971.0699999998</v>
      </c>
      <c r="E251" s="79">
        <f>+E252+E255-E264+E274+E291</f>
        <v>2125231.5599999996</v>
      </c>
      <c r="F251" s="71">
        <f t="shared" si="1"/>
        <v>95.217701903277799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2179282.5299999998</v>
      </c>
      <c r="E252" s="79">
        <f>E253-E254</f>
        <v>2560437.5699999998</v>
      </c>
      <c r="F252" s="71">
        <f t="shared" si="1"/>
        <v>117.48993234025514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2179282.5299999998</v>
      </c>
      <c r="E253" s="192">
        <v>2560437.5699999998</v>
      </c>
      <c r="F253" s="71">
        <f t="shared" si="1"/>
        <v>117.48993234025514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49886.17</v>
      </c>
      <c r="E255" s="79">
        <f>E256-E260</f>
        <v>-602444.57000000007</v>
      </c>
      <c r="F255" s="71">
        <f t="shared" si="1"/>
        <v>-1207.6384496945748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97661.29</v>
      </c>
      <c r="E256" s="79">
        <f>SUM(E257:E259)</f>
        <v>59556.61</v>
      </c>
      <c r="F256" s="71">
        <f t="shared" si="1"/>
        <v>60.982821340983726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97661.29</v>
      </c>
      <c r="E257" s="192">
        <v>59556.61</v>
      </c>
      <c r="F257" s="71">
        <f t="shared" si="1"/>
        <v>60.982821340983726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47775.119999999995</v>
      </c>
      <c r="E260" s="79">
        <f>SUM(E261:E263)</f>
        <v>662001.18000000005</v>
      </c>
      <c r="F260" s="71">
        <f t="shared" si="1"/>
        <v>1385.6609465345146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20245.82</v>
      </c>
      <c r="E262" s="192">
        <v>634471.88</v>
      </c>
      <c r="F262" s="71">
        <f t="shared" si="1"/>
        <v>3133.8413558946982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27529.3</v>
      </c>
      <c r="E263" s="192">
        <v>27529.3</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2802.37</v>
      </c>
      <c r="E274" s="79">
        <f>SUM(E275:E277)+SUM(E286:E290)</f>
        <v>167238.56</v>
      </c>
      <c r="F274" s="71">
        <f t="shared" si="1"/>
        <v>5967.7544364234564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163325.47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149116.01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14209.46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2348.79</v>
      </c>
      <c r="E287" s="192">
        <v>2114.21</v>
      </c>
      <c r="F287" s="71">
        <f t="shared" si="39"/>
        <v>90.01272995882988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453.58</v>
      </c>
      <c r="E288" s="192">
        <v>1798.88</v>
      </c>
      <c r="F288" s="71">
        <f t="shared" si="39"/>
        <v>396.5959698399401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395.71</v>
      </c>
      <c r="E297" s="79">
        <f t="shared" si="42"/>
        <v>2371674.11</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395.71</v>
      </c>
      <c r="E298" s="193">
        <v>2371674.11</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1020.66</v>
      </c>
      <c r="E302" s="192">
        <v>1708.18</v>
      </c>
      <c r="F302" s="71">
        <f t="shared" si="43"/>
        <v>167.36033546920621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93829.74</v>
      </c>
      <c r="E303" s="192">
        <v>589708.64</v>
      </c>
      <c r="F303" s="71">
        <f t="shared" si="43"/>
        <v>628.4879825948575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1366.42</v>
      </c>
      <c r="E308" s="192">
        <v>1129.0999999999999</v>
      </c>
      <c r="F308" s="71">
        <f t="shared" si="43"/>
        <v>82.631987236720761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5746</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91852.23</v>
      </c>
      <c r="E335" s="192">
        <v>424007.18</v>
      </c>
      <c r="F335" s="71">
        <f t="shared" si="43"/>
        <v>461.61881970639149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457.54</v>
      </c>
      <c r="E336" s="192">
        <v>410</v>
      </c>
      <c r="F336" s="71">
        <f t="shared" si="43"/>
        <v>89.609651615159322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171522.93</v>
      </c>
      <c r="E337" s="192">
        <v>189557.59</v>
      </c>
      <c r="F337" s="71">
        <f t="shared" si="43"/>
        <v>110.51443092768996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1540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1195.52</v>
      </c>
      <c r="E339" s="192">
        <v>183276.26</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652763.74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7216.95</v>
      </c>
      <c r="E380" s="192">
        <v>33.26</v>
      </c>
      <c r="F380" s="71">
        <f t="shared" si="44"/>
        <v>0.46085950436126066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395.58</v>
      </c>
      <c r="E387" s="192">
        <v>395.58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2371278.4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0.13</v>
      </c>
      <c r="E397" s="284">
        <v>0.13</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2148819.98</v>
      </c>
      <c r="E114" s="60">
        <f t="shared" si="22"/>
        <v>3124924.1799999997</v>
      </c>
      <c r="F114" s="45">
        <f t="shared" si="1"/>
        <v>145.42512677120584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2058494.79</v>
      </c>
      <c r="E115" s="60">
        <f t="shared" si="23"/>
        <v>3026384.86</v>
      </c>
      <c r="F115" s="45">
        <f t="shared" si="1"/>
        <v>147.01931113461794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2058494.79</v>
      </c>
      <c r="E117" s="194">
        <v>3026384.86</v>
      </c>
      <c r="F117" s="45">
        <f t="shared" si="1"/>
        <v>147.01931113461794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90325.19</v>
      </c>
      <c r="E126" s="194">
        <v>98539.32</v>
      </c>
      <c r="F126" s="45">
        <f t="shared" si="1"/>
        <v>109.09395263934681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2148819.98</v>
      </c>
      <c r="E141" s="81">
        <f t="shared" si="28"/>
        <v>3124924.1799999997</v>
      </c>
      <c r="F141" s="61">
        <f t="shared" si="1"/>
        <v>145.42512677120584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687.5</v>
      </c>
      <c r="E5" s="82">
        <f t="shared" si="0"/>
        <v>97954.13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687.5</v>
      </c>
      <c r="E6" s="83">
        <f t="shared" si="1"/>
        <v>97954.13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687.5</v>
      </c>
      <c r="E7" s="83">
        <f t="shared" si="2"/>
        <v>97954.13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687.5</v>
      </c>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94812.19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3141.94</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27" sqref="D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180392.94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3925008.89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13363.89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2358712.48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1894245.53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426798.64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1100.76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35670.120000000003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897.43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647140.39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905792.13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3077820.98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13330.63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2340725.3600000003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1880823.85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422185.66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1100.76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35717.660000000003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897.43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463519.65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260245.34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1027580.8500000001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1950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410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410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410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1540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1540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1025630.85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33.26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188017.59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184816.26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652763.74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15920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2026-01-31T09:20:25Z</cp:lastPrinted>
  <dcterms:created xsi:type="dcterms:W3CDTF">2022-04-01T05:14:30Z</dcterms:created>
  <dcterms:modified xsi:type="dcterms:W3CDTF">2026-02-02T06:55:01Z</dcterms:modified>
</cp:coreProperties>
</file>